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05" yWindow="-105" windowWidth="24240" windowHeight="13740" activeTab="1"/>
  </bookViews>
  <sheets>
    <sheet name="Pagina1" sheetId="8" r:id="rId1"/>
    <sheet name="Statistica" sheetId="7" r:id="rId2"/>
    <sheet name="AN I" sheetId="2" r:id="rId3"/>
    <sheet name="AN IIII" sheetId="14" state="hidden" r:id="rId4"/>
    <sheet name="Licenta" sheetId="15" r:id="rId5"/>
    <sheet name="Competente" sheetId="25" r:id="rId6"/>
  </sheets>
  <definedNames>
    <definedName name="ciclul_de_studii">#REF!</definedName>
    <definedName name="Coordonator">#REF!</definedName>
    <definedName name="Decan">#REF!</definedName>
    <definedName name="Departament">#REF!</definedName>
    <definedName name="Director">#REF!</definedName>
    <definedName name="Domeniul">#REF!</definedName>
    <definedName name="Facultatea">#REF!</definedName>
    <definedName name="FACULTATEA_DE_INGINERIE">#REF!</definedName>
    <definedName name="Forma">#REF!</definedName>
    <definedName name="_xlnm.Print_Area" localSheetId="2">'AN I'!$B$2:$P$67</definedName>
    <definedName name="_xlnm.Print_Area" localSheetId="3">'AN IIII'!$B$2:$Q$75</definedName>
    <definedName name="_xlnm.Print_Area" localSheetId="4">Licenta!$B$2:$P$32</definedName>
    <definedName name="_xlnm.Print_Area" localSheetId="0">Pagina1!$A$1:$J$56</definedName>
    <definedName name="_xlnm.Print_Area" localSheetId="1">Statistica!$A$1:$M$61</definedName>
    <definedName name="Programul_de_studi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7" l="1"/>
  <c r="AK37" i="2"/>
  <c r="AJ37" i="2"/>
  <c r="AD37" i="2"/>
  <c r="AC37" i="2"/>
  <c r="AA37" i="2"/>
  <c r="Z37" i="2"/>
  <c r="Y37" i="2"/>
  <c r="X37" i="2"/>
  <c r="V37" i="2"/>
  <c r="U37" i="2"/>
  <c r="T37" i="2"/>
  <c r="S37" i="2"/>
  <c r="R37" i="2"/>
  <c r="AK36" i="2"/>
  <c r="AJ36" i="2"/>
  <c r="AD36" i="2"/>
  <c r="AC36" i="2"/>
  <c r="AE36" i="2" s="1"/>
  <c r="AF36" i="2"/>
  <c r="AA36" i="2"/>
  <c r="Z36" i="2"/>
  <c r="Y36" i="2"/>
  <c r="X36" i="2"/>
  <c r="V36" i="2"/>
  <c r="U36" i="2"/>
  <c r="T36" i="2"/>
  <c r="S36" i="2"/>
  <c r="R36" i="2"/>
  <c r="AL35" i="2"/>
  <c r="AJ35" i="2"/>
  <c r="AD35" i="2"/>
  <c r="Y35" i="2"/>
  <c r="AC35" i="2"/>
  <c r="AF35" i="2" s="1"/>
  <c r="V35" i="2"/>
  <c r="U35" i="2"/>
  <c r="T35" i="2"/>
  <c r="S35" i="2"/>
  <c r="R35" i="2"/>
  <c r="AL34" i="2"/>
  <c r="AJ34" i="2"/>
  <c r="AD34" i="2"/>
  <c r="Y34" i="2"/>
  <c r="AC34" i="2"/>
  <c r="AG34" i="2" s="1"/>
  <c r="V34" i="2"/>
  <c r="U34" i="2"/>
  <c r="T34" i="2"/>
  <c r="S34" i="2"/>
  <c r="R34" i="2"/>
  <c r="AL33" i="2"/>
  <c r="AJ33" i="2"/>
  <c r="AD33" i="2"/>
  <c r="Y33" i="2"/>
  <c r="AC33" i="2"/>
  <c r="AE33" i="2" s="1"/>
  <c r="V33" i="2"/>
  <c r="U33" i="2"/>
  <c r="T33" i="2"/>
  <c r="S33" i="2"/>
  <c r="R33" i="2"/>
  <c r="AL32" i="2"/>
  <c r="AJ32" i="2"/>
  <c r="AD32" i="2"/>
  <c r="Y32" i="2"/>
  <c r="AC32" i="2"/>
  <c r="AG32" i="2" s="1"/>
  <c r="V32" i="2"/>
  <c r="U32" i="2"/>
  <c r="T32" i="2"/>
  <c r="S32" i="2"/>
  <c r="R32" i="2"/>
  <c r="AL31" i="2"/>
  <c r="AJ31" i="2"/>
  <c r="AD31" i="2"/>
  <c r="AC31" i="2"/>
  <c r="AE31" i="2" s="1"/>
  <c r="V31" i="2"/>
  <c r="U31" i="2"/>
  <c r="T31" i="2"/>
  <c r="S31" i="2"/>
  <c r="I38" i="2" s="1"/>
  <c r="R31" i="2"/>
  <c r="AL30" i="2"/>
  <c r="AJ30" i="2"/>
  <c r="AD30" i="2"/>
  <c r="AC30" i="2"/>
  <c r="V30" i="2"/>
  <c r="U30" i="2"/>
  <c r="T30" i="2"/>
  <c r="S30" i="2"/>
  <c r="R30" i="2"/>
  <c r="AL26" i="2"/>
  <c r="AK26" i="2"/>
  <c r="AJ26" i="2"/>
  <c r="AD26" i="2"/>
  <c r="AC26" i="2"/>
  <c r="AE26" i="2"/>
  <c r="AA26" i="2"/>
  <c r="Z26" i="2"/>
  <c r="Y26" i="2"/>
  <c r="X26" i="2"/>
  <c r="V26" i="2"/>
  <c r="U26" i="2"/>
  <c r="T26" i="2"/>
  <c r="S26" i="2"/>
  <c r="R26" i="2"/>
  <c r="Q26" i="2"/>
  <c r="AK25" i="2"/>
  <c r="AJ25" i="2"/>
  <c r="AD25" i="2"/>
  <c r="AC25" i="2"/>
  <c r="AA25" i="2"/>
  <c r="Z25" i="2"/>
  <c r="Y25" i="2"/>
  <c r="X25" i="2"/>
  <c r="V25" i="2"/>
  <c r="U25" i="2"/>
  <c r="T25" i="2"/>
  <c r="S25" i="2"/>
  <c r="R25" i="2"/>
  <c r="AL24" i="2"/>
  <c r="AJ24" i="2"/>
  <c r="AD24" i="2"/>
  <c r="AC24" i="2"/>
  <c r="V24" i="2"/>
  <c r="U24" i="2"/>
  <c r="T24" i="2"/>
  <c r="S24" i="2"/>
  <c r="R24" i="2"/>
  <c r="AL23" i="2"/>
  <c r="AJ23" i="2"/>
  <c r="AD23" i="2"/>
  <c r="Y23" i="2" s="1"/>
  <c r="AC23" i="2"/>
  <c r="AG23" i="2"/>
  <c r="V23" i="2"/>
  <c r="U23" i="2"/>
  <c r="T23" i="2"/>
  <c r="S23" i="2"/>
  <c r="R23" i="2"/>
  <c r="AL22" i="2"/>
  <c r="AJ22" i="2"/>
  <c r="AD22" i="2"/>
  <c r="Y22" i="2" s="1"/>
  <c r="AC22" i="2"/>
  <c r="AF22" i="2" s="1"/>
  <c r="V22" i="2"/>
  <c r="U22" i="2"/>
  <c r="T22" i="2"/>
  <c r="S22" i="2"/>
  <c r="R22" i="2"/>
  <c r="AL21" i="2"/>
  <c r="AJ21" i="2"/>
  <c r="AD21" i="2"/>
  <c r="Y21" i="2"/>
  <c r="AC21" i="2"/>
  <c r="AG21" i="2" s="1"/>
  <c r="V21" i="2"/>
  <c r="U21" i="2"/>
  <c r="T21" i="2"/>
  <c r="S21" i="2"/>
  <c r="R21" i="2"/>
  <c r="AL20" i="2"/>
  <c r="AJ20" i="2"/>
  <c r="AD20" i="2"/>
  <c r="AC20" i="2"/>
  <c r="AG20" i="2" s="1"/>
  <c r="V20" i="2"/>
  <c r="U20" i="2"/>
  <c r="T20" i="2"/>
  <c r="S20" i="2"/>
  <c r="R20" i="2"/>
  <c r="AL19" i="2"/>
  <c r="AJ19" i="2"/>
  <c r="AD19" i="2"/>
  <c r="Y19" i="2" s="1"/>
  <c r="AC19" i="2"/>
  <c r="AF19" i="2" s="1"/>
  <c r="AG19" i="2"/>
  <c r="X19" i="2"/>
  <c r="V19" i="2"/>
  <c r="U19" i="2"/>
  <c r="T19" i="2"/>
  <c r="S19" i="2"/>
  <c r="R19" i="2"/>
  <c r="AL18" i="2"/>
  <c r="AL27" i="2" s="1"/>
  <c r="AJ18" i="2"/>
  <c r="AD18" i="2"/>
  <c r="AC18" i="2"/>
  <c r="AG18" i="2"/>
  <c r="X18" i="2"/>
  <c r="V18" i="2"/>
  <c r="U18" i="2"/>
  <c r="T18" i="2"/>
  <c r="S18" i="2"/>
  <c r="R18" i="2"/>
  <c r="X35" i="2"/>
  <c r="X33" i="2"/>
  <c r="X32" i="2"/>
  <c r="AK31" i="2"/>
  <c r="X31" i="2"/>
  <c r="X30" i="2"/>
  <c r="J27" i="2"/>
  <c r="K27" i="2"/>
  <c r="L27" i="2"/>
  <c r="I27" i="2"/>
  <c r="X24" i="2"/>
  <c r="X22" i="2"/>
  <c r="X23" i="2"/>
  <c r="M27" i="2"/>
  <c r="P22" i="15"/>
  <c r="G28" i="15"/>
  <c r="B28" i="15"/>
  <c r="H65" i="2"/>
  <c r="B65" i="2"/>
  <c r="H60" i="7"/>
  <c r="A60" i="7"/>
  <c r="A15" i="7"/>
  <c r="M8" i="15"/>
  <c r="J26" i="15"/>
  <c r="B26" i="15"/>
  <c r="M73" i="14"/>
  <c r="Q70" i="14"/>
  <c r="B70" i="14"/>
  <c r="H63" i="2"/>
  <c r="B63" i="2"/>
  <c r="B7" i="14"/>
  <c r="B12" i="15" s="1"/>
  <c r="B6" i="14"/>
  <c r="B11" i="15"/>
  <c r="B11" i="2"/>
  <c r="B10" i="2"/>
  <c r="D7" i="7"/>
  <c r="I58" i="7"/>
  <c r="A58" i="7"/>
  <c r="Y34" i="14"/>
  <c r="Y35" i="14"/>
  <c r="Y36" i="14"/>
  <c r="Y37" i="14"/>
  <c r="M38" i="14"/>
  <c r="Y38" i="14"/>
  <c r="M39" i="14"/>
  <c r="M40" i="14"/>
  <c r="M41" i="14"/>
  <c r="Y41" i="14"/>
  <c r="AE33" i="14"/>
  <c r="Z33" i="14"/>
  <c r="AE38" i="14"/>
  <c r="N38" i="14" s="1"/>
  <c r="Z38" i="14" s="1"/>
  <c r="B4" i="14"/>
  <c r="B6" i="15" s="1"/>
  <c r="AC23" i="15"/>
  <c r="T23" i="15"/>
  <c r="AR21" i="15"/>
  <c r="AQ21" i="15"/>
  <c r="AP21" i="15"/>
  <c r="AD21" i="15"/>
  <c r="AC21" i="15"/>
  <c r="AF21" i="15" s="1"/>
  <c r="AA21" i="15"/>
  <c r="Z21" i="15"/>
  <c r="Y21" i="15"/>
  <c r="X21" i="15"/>
  <c r="X22" i="15" s="1"/>
  <c r="V21" i="15"/>
  <c r="V22" i="15" s="1"/>
  <c r="U21" i="15"/>
  <c r="T21" i="15"/>
  <c r="T22" i="15" s="1"/>
  <c r="S21" i="15"/>
  <c r="R21" i="15"/>
  <c r="AR20" i="15"/>
  <c r="AQ20" i="15"/>
  <c r="AP20" i="15"/>
  <c r="AD20" i="15"/>
  <c r="AC20" i="15"/>
  <c r="AG20" i="15" s="1"/>
  <c r="AF20" i="15"/>
  <c r="AA20" i="15"/>
  <c r="Z20" i="15"/>
  <c r="Y20" i="15"/>
  <c r="X20" i="15"/>
  <c r="V20" i="15"/>
  <c r="U20" i="15"/>
  <c r="T20" i="15"/>
  <c r="S20" i="15"/>
  <c r="R20" i="15"/>
  <c r="AR19" i="15"/>
  <c r="AQ19" i="15"/>
  <c r="AP19" i="15"/>
  <c r="AD19" i="15"/>
  <c r="AC19" i="15"/>
  <c r="AG19" i="15" s="1"/>
  <c r="AF19" i="15"/>
  <c r="AA19" i="15"/>
  <c r="AA22" i="15" s="1"/>
  <c r="Z19" i="15"/>
  <c r="Y19" i="15"/>
  <c r="X19" i="15"/>
  <c r="V19" i="15"/>
  <c r="U19" i="15"/>
  <c r="T19" i="15"/>
  <c r="S19" i="15"/>
  <c r="R19" i="15"/>
  <c r="M6" i="2"/>
  <c r="M4" i="14"/>
  <c r="S33" i="14"/>
  <c r="T33" i="14"/>
  <c r="U33" i="14"/>
  <c r="V33" i="14"/>
  <c r="W33" i="14"/>
  <c r="AD33" i="14"/>
  <c r="AH33" i="14" s="1"/>
  <c r="AG33" i="14"/>
  <c r="AQ33" i="14"/>
  <c r="AS33" i="14"/>
  <c r="S34" i="14"/>
  <c r="T34" i="14"/>
  <c r="U34" i="14"/>
  <c r="V34" i="14"/>
  <c r="W34" i="14"/>
  <c r="AE34" i="14"/>
  <c r="Z34" i="14"/>
  <c r="AD34" i="14"/>
  <c r="AS34" i="14"/>
  <c r="S17" i="14"/>
  <c r="T17" i="14"/>
  <c r="U17" i="14"/>
  <c r="V17" i="14"/>
  <c r="W17" i="14"/>
  <c r="Y17" i="14"/>
  <c r="AE17" i="14"/>
  <c r="AD17" i="14"/>
  <c r="AG17" i="14" s="1"/>
  <c r="AH17" i="14"/>
  <c r="AQ17" i="14"/>
  <c r="AS17" i="14"/>
  <c r="S18" i="14"/>
  <c r="T18" i="14"/>
  <c r="U18" i="14"/>
  <c r="V18" i="14"/>
  <c r="W18" i="14"/>
  <c r="Y18" i="14"/>
  <c r="AE18" i="14"/>
  <c r="O18" i="14"/>
  <c r="AA18" i="14" s="1"/>
  <c r="P18" i="14"/>
  <c r="AB18" i="14" s="1"/>
  <c r="AD18" i="14"/>
  <c r="AI18" i="14" s="1"/>
  <c r="AR18" i="14"/>
  <c r="AS18" i="14"/>
  <c r="G4" i="7"/>
  <c r="D9" i="7"/>
  <c r="D8" i="7"/>
  <c r="Y14" i="14"/>
  <c r="Y15" i="14"/>
  <c r="Y16" i="14"/>
  <c r="Y19" i="14"/>
  <c r="Y20" i="14"/>
  <c r="M21" i="14"/>
  <c r="Y21" i="14"/>
  <c r="M22" i="14"/>
  <c r="O22" i="14" s="1"/>
  <c r="P22" i="14" s="1"/>
  <c r="AB22" i="14" s="1"/>
  <c r="Y22" i="14"/>
  <c r="M23" i="14"/>
  <c r="M24" i="14"/>
  <c r="O24" i="14" s="1"/>
  <c r="Y24" i="14"/>
  <c r="M25" i="14"/>
  <c r="Y25" i="14"/>
  <c r="M26" i="14"/>
  <c r="Y26" i="14"/>
  <c r="Y31" i="14"/>
  <c r="Y32" i="14"/>
  <c r="Y42" i="14"/>
  <c r="Y18" i="2"/>
  <c r="Y31" i="2"/>
  <c r="Z42" i="14"/>
  <c r="AE30" i="14"/>
  <c r="AE31" i="14"/>
  <c r="Z31" i="14"/>
  <c r="AE32" i="14"/>
  <c r="Z32" i="14"/>
  <c r="AE35" i="14"/>
  <c r="AE36" i="14"/>
  <c r="Z36" i="14"/>
  <c r="AE37" i="14"/>
  <c r="AE39" i="14"/>
  <c r="N39" i="14" s="1"/>
  <c r="Z39" i="14" s="1"/>
  <c r="AE40" i="14"/>
  <c r="N40" i="14"/>
  <c r="O40" i="14" s="1"/>
  <c r="AA40" i="14" s="1"/>
  <c r="Z40" i="14"/>
  <c r="AE41" i="14"/>
  <c r="N41" i="14"/>
  <c r="O41" i="14" s="1"/>
  <c r="Z41" i="14"/>
  <c r="AE14" i="14"/>
  <c r="Z14" i="14"/>
  <c r="AE15" i="14"/>
  <c r="AE16" i="14"/>
  <c r="AE19" i="14"/>
  <c r="AE20" i="14"/>
  <c r="AE21" i="14"/>
  <c r="N21" i="14" s="1"/>
  <c r="Z21" i="14"/>
  <c r="AE22" i="14"/>
  <c r="N22" i="14"/>
  <c r="AE23" i="14"/>
  <c r="N23" i="14"/>
  <c r="Z23" i="14"/>
  <c r="AE24" i="14"/>
  <c r="N24" i="14" s="1"/>
  <c r="Z24" i="14" s="1"/>
  <c r="AE25" i="14"/>
  <c r="N25" i="14"/>
  <c r="O25" i="14" s="1"/>
  <c r="AE26" i="14"/>
  <c r="N26" i="14" s="1"/>
  <c r="Z26" i="14" s="1"/>
  <c r="AQ30" i="14"/>
  <c r="AQ32" i="14"/>
  <c r="AQ39" i="14"/>
  <c r="AQ40" i="14"/>
  <c r="AQ41" i="14"/>
  <c r="AQ21" i="14"/>
  <c r="AQ22" i="14"/>
  <c r="AQ23" i="14"/>
  <c r="AQ24" i="14"/>
  <c r="AQ25" i="14"/>
  <c r="AQ26" i="14"/>
  <c r="AR42" i="14"/>
  <c r="AR31" i="14"/>
  <c r="AR35" i="14"/>
  <c r="AR36" i="14"/>
  <c r="AR37" i="14"/>
  <c r="AR38" i="14"/>
  <c r="AR39" i="14"/>
  <c r="AR40" i="14"/>
  <c r="AR41" i="14"/>
  <c r="AR15" i="14"/>
  <c r="AR19" i="14"/>
  <c r="AR21" i="14"/>
  <c r="AR22" i="14"/>
  <c r="AR23" i="14"/>
  <c r="AR24" i="14"/>
  <c r="AR25" i="14"/>
  <c r="AR26" i="14"/>
  <c r="T30" i="14"/>
  <c r="T31" i="14"/>
  <c r="T32" i="14"/>
  <c r="T35" i="14"/>
  <c r="T36" i="14"/>
  <c r="T37" i="14"/>
  <c r="T38" i="14"/>
  <c r="T39" i="14"/>
  <c r="T40" i="14"/>
  <c r="T41" i="14"/>
  <c r="T42" i="14"/>
  <c r="U30" i="14"/>
  <c r="U31" i="14"/>
  <c r="U32" i="14"/>
  <c r="U35" i="14"/>
  <c r="U36" i="14"/>
  <c r="U37" i="14"/>
  <c r="U38" i="14"/>
  <c r="U39" i="14"/>
  <c r="U40" i="14"/>
  <c r="U41" i="14"/>
  <c r="U42" i="14"/>
  <c r="V30" i="14"/>
  <c r="V31" i="14"/>
  <c r="V32" i="14"/>
  <c r="V35" i="14"/>
  <c r="V36" i="14"/>
  <c r="V37" i="14"/>
  <c r="V38" i="14"/>
  <c r="V43" i="14" s="1"/>
  <c r="V39" i="14"/>
  <c r="V40" i="14"/>
  <c r="V41" i="14"/>
  <c r="V42" i="14"/>
  <c r="W30" i="14"/>
  <c r="W31" i="14"/>
  <c r="W32" i="14"/>
  <c r="W35" i="14"/>
  <c r="W36" i="14"/>
  <c r="W37" i="14"/>
  <c r="W38" i="14"/>
  <c r="W39" i="14"/>
  <c r="W40" i="14"/>
  <c r="W41" i="14"/>
  <c r="W42" i="14"/>
  <c r="T14" i="14"/>
  <c r="T15" i="14"/>
  <c r="T16" i="14"/>
  <c r="T19" i="14"/>
  <c r="T20" i="14"/>
  <c r="T21" i="14"/>
  <c r="T22" i="14"/>
  <c r="T23" i="14"/>
  <c r="T24" i="14"/>
  <c r="T25" i="14"/>
  <c r="T26" i="14"/>
  <c r="U14" i="14"/>
  <c r="U15" i="14"/>
  <c r="U27" i="14" s="1"/>
  <c r="U16" i="14"/>
  <c r="J27" i="14" s="1"/>
  <c r="U19" i="14"/>
  <c r="U20" i="14"/>
  <c r="U21" i="14"/>
  <c r="U22" i="14"/>
  <c r="U23" i="14"/>
  <c r="U24" i="14"/>
  <c r="U25" i="14"/>
  <c r="U26" i="14"/>
  <c r="V14" i="14"/>
  <c r="V15" i="14"/>
  <c r="V16" i="14"/>
  <c r="V19" i="14"/>
  <c r="V20" i="14"/>
  <c r="V21" i="14"/>
  <c r="V22" i="14"/>
  <c r="V23" i="14"/>
  <c r="V24" i="14"/>
  <c r="V25" i="14"/>
  <c r="V26" i="14"/>
  <c r="W14" i="14"/>
  <c r="W15" i="14"/>
  <c r="W16" i="14"/>
  <c r="W19" i="14"/>
  <c r="W20" i="14"/>
  <c r="W21" i="14"/>
  <c r="W22" i="14"/>
  <c r="W23" i="14"/>
  <c r="W24" i="14"/>
  <c r="W25" i="14"/>
  <c r="W26" i="14"/>
  <c r="AS14" i="14"/>
  <c r="AS15" i="14"/>
  <c r="AS16" i="14"/>
  <c r="AS19" i="14"/>
  <c r="AS20" i="14"/>
  <c r="AS21" i="14"/>
  <c r="AS22" i="14"/>
  <c r="AS23" i="14"/>
  <c r="AS24" i="14"/>
  <c r="AS25" i="14"/>
  <c r="AS26" i="14"/>
  <c r="AS42" i="14"/>
  <c r="AS30" i="14"/>
  <c r="AS31" i="14"/>
  <c r="AS43" i="14" s="1"/>
  <c r="AS32" i="14"/>
  <c r="AS35" i="14"/>
  <c r="AS41" i="14"/>
  <c r="AD14" i="14"/>
  <c r="AP14" i="14"/>
  <c r="AD15" i="14"/>
  <c r="AH15" i="14" s="1"/>
  <c r="AG15" i="14"/>
  <c r="AD16" i="14"/>
  <c r="AP16" i="14"/>
  <c r="AD19" i="14"/>
  <c r="AI19" i="14" s="1"/>
  <c r="AD20" i="14"/>
  <c r="AP20" i="14"/>
  <c r="AD21" i="14"/>
  <c r="AD22" i="14"/>
  <c r="AH22" i="14" s="1"/>
  <c r="AD23" i="14"/>
  <c r="AH23" i="14" s="1"/>
  <c r="AI23" i="14"/>
  <c r="AP23" i="14"/>
  <c r="AD24" i="14"/>
  <c r="AP24" i="14"/>
  <c r="AD25" i="14"/>
  <c r="AD26" i="14"/>
  <c r="AF26" i="14" s="1"/>
  <c r="AG26" i="14"/>
  <c r="AP26" i="14"/>
  <c r="AH26" i="14"/>
  <c r="AD42" i="14"/>
  <c r="AD30" i="14"/>
  <c r="AP30" i="14" s="1"/>
  <c r="AD31" i="14"/>
  <c r="AG31" i="14"/>
  <c r="AD32" i="14"/>
  <c r="AD35" i="14"/>
  <c r="AP35" i="14"/>
  <c r="AD36" i="14"/>
  <c r="AD37" i="14"/>
  <c r="AF37" i="14" s="1"/>
  <c r="AI37" i="14"/>
  <c r="AD38" i="14"/>
  <c r="AF38" i="14"/>
  <c r="AD39" i="14"/>
  <c r="AF39" i="14"/>
  <c r="AD40" i="14"/>
  <c r="AI40" i="14"/>
  <c r="AD41" i="14"/>
  <c r="AP41" i="14"/>
  <c r="AG23" i="14"/>
  <c r="AI25" i="14"/>
  <c r="S14" i="14"/>
  <c r="S15" i="14"/>
  <c r="S16" i="14"/>
  <c r="S19" i="14"/>
  <c r="S20" i="14"/>
  <c r="S21" i="14"/>
  <c r="S22" i="14"/>
  <c r="S23" i="14"/>
  <c r="S24" i="14"/>
  <c r="S25" i="14"/>
  <c r="S26" i="14"/>
  <c r="AD28" i="14"/>
  <c r="AD29" i="14"/>
  <c r="S30" i="14"/>
  <c r="S31" i="14"/>
  <c r="S32" i="14"/>
  <c r="S43" i="14" s="1"/>
  <c r="S35" i="14"/>
  <c r="S36" i="14"/>
  <c r="S37" i="14"/>
  <c r="S38" i="14"/>
  <c r="S39" i="14"/>
  <c r="S40" i="14"/>
  <c r="S41" i="14"/>
  <c r="S42" i="14"/>
  <c r="AE42" i="14"/>
  <c r="AC45" i="14"/>
  <c r="AJ45" i="14"/>
  <c r="AK45" i="14"/>
  <c r="AL45" i="14"/>
  <c r="AM45" i="14"/>
  <c r="AN45" i="14"/>
  <c r="AO45" i="14"/>
  <c r="AQ38" i="14"/>
  <c r="AE20" i="15"/>
  <c r="AH20" i="15"/>
  <c r="AS37" i="14"/>
  <c r="AS36" i="14"/>
  <c r="AS39" i="14"/>
  <c r="AS40" i="14"/>
  <c r="Z18" i="14"/>
  <c r="AR16" i="14"/>
  <c r="AH19" i="14"/>
  <c r="O36" i="14"/>
  <c r="P36" i="14"/>
  <c r="AB36" i="14"/>
  <c r="AS38" i="14"/>
  <c r="AR34" i="14"/>
  <c r="AR14" i="14"/>
  <c r="AR20" i="14"/>
  <c r="AF19" i="14"/>
  <c r="Z17" i="14"/>
  <c r="O17" i="14"/>
  <c r="AA17" i="14"/>
  <c r="Y33" i="14"/>
  <c r="O33" i="14"/>
  <c r="Z16" i="14"/>
  <c r="O16" i="14"/>
  <c r="Z35" i="14"/>
  <c r="O35" i="14"/>
  <c r="AA35" i="14"/>
  <c r="P35" i="14"/>
  <c r="AB35" i="14"/>
  <c r="Y30" i="14"/>
  <c r="O14" i="14"/>
  <c r="AA14" i="14"/>
  <c r="O31" i="14"/>
  <c r="P31" i="14"/>
  <c r="AB31" i="14" s="1"/>
  <c r="O32" i="14"/>
  <c r="P32" i="14"/>
  <c r="AB32" i="14"/>
  <c r="O34" i="14"/>
  <c r="AA34" i="14"/>
  <c r="P34" i="14"/>
  <c r="AB34" i="14"/>
  <c r="O42" i="14"/>
  <c r="P42" i="14" s="1"/>
  <c r="AB42" i="14" s="1"/>
  <c r="AA42" i="14"/>
  <c r="Z20" i="14"/>
  <c r="O20" i="14"/>
  <c r="O37" i="14"/>
  <c r="AA37" i="14"/>
  <c r="Z37" i="14"/>
  <c r="AQ36" i="14"/>
  <c r="AG20" i="14"/>
  <c r="Z19" i="14"/>
  <c r="O19" i="14"/>
  <c r="Z30" i="14"/>
  <c r="AQ18" i="14"/>
  <c r="AQ42" i="14"/>
  <c r="AR32" i="14"/>
  <c r="AA32" i="14"/>
  <c r="AQ35" i="14"/>
  <c r="AQ16" i="14"/>
  <c r="Z15" i="14"/>
  <c r="O15" i="14"/>
  <c r="P15" i="14"/>
  <c r="AB15" i="14"/>
  <c r="AR33" i="14"/>
  <c r="P17" i="14"/>
  <c r="AB17" i="14" s="1"/>
  <c r="AR17" i="14"/>
  <c r="AQ34" i="14"/>
  <c r="AQ14" i="14"/>
  <c r="AQ20" i="14"/>
  <c r="AQ19" i="14"/>
  <c r="AQ37" i="14"/>
  <c r="P37" i="14"/>
  <c r="AB37" i="14" s="1"/>
  <c r="AQ31" i="14"/>
  <c r="O30" i="14"/>
  <c r="AI30" i="14" s="1"/>
  <c r="AR30" i="14"/>
  <c r="AQ15" i="14"/>
  <c r="AG37" i="14"/>
  <c r="AP19" i="14"/>
  <c r="AG19" i="14"/>
  <c r="O38" i="14"/>
  <c r="AG24" i="14"/>
  <c r="AG22" i="14"/>
  <c r="AI22" i="14"/>
  <c r="AF22" i="14"/>
  <c r="AP22" i="14"/>
  <c r="AF24" i="14"/>
  <c r="AP17" i="14"/>
  <c r="AG39" i="14"/>
  <c r="AA33" i="14"/>
  <c r="P33" i="14"/>
  <c r="AB33" i="14"/>
  <c r="AG38" i="14"/>
  <c r="AP37" i="14"/>
  <c r="AI26" i="14"/>
  <c r="AE21" i="15"/>
  <c r="AH34" i="14"/>
  <c r="AF20" i="14"/>
  <c r="AI17" i="14"/>
  <c r="AH20" i="14"/>
  <c r="AH19" i="15"/>
  <c r="AI21" i="14"/>
  <c r="AI41" i="14"/>
  <c r="AH35" i="14"/>
  <c r="AF35" i="14"/>
  <c r="AA36" i="14"/>
  <c r="AG21" i="14"/>
  <c r="AG41" i="14"/>
  <c r="AH24" i="14"/>
  <c r="AH32" i="14"/>
  <c r="AO20" i="15"/>
  <c r="AI15" i="14"/>
  <c r="AG18" i="14"/>
  <c r="AF15" i="14"/>
  <c r="AI24" i="14"/>
  <c r="AI32" i="14"/>
  <c r="AF32" i="14"/>
  <c r="AH37" i="14"/>
  <c r="AA22" i="14"/>
  <c r="P40" i="14"/>
  <c r="AB40" i="14"/>
  <c r="Z25" i="14"/>
  <c r="AF18" i="14"/>
  <c r="AF40" i="14"/>
  <c r="Z22" i="14"/>
  <c r="Y39" i="14"/>
  <c r="AA15" i="14"/>
  <c r="AH18" i="14"/>
  <c r="AP18" i="14"/>
  <c r="P14" i="14"/>
  <c r="AB14" i="14"/>
  <c r="AA31" i="14"/>
  <c r="AA19" i="14"/>
  <c r="AH30" i="14"/>
  <c r="O26" i="14"/>
  <c r="AA30" i="14"/>
  <c r="AF30" i="14"/>
  <c r="Y40" i="14"/>
  <c r="AF41" i="14"/>
  <c r="AF17" i="14"/>
  <c r="P19" i="14"/>
  <c r="AB19" i="14"/>
  <c r="AH41" i="14"/>
  <c r="AD43" i="14"/>
  <c r="AG30" i="14"/>
  <c r="AI14" i="14"/>
  <c r="AF23" i="2"/>
  <c r="AD38" i="2"/>
  <c r="Y20" i="2"/>
  <c r="AF25" i="2"/>
  <c r="AF37" i="2"/>
  <c r="AG37" i="2"/>
  <c r="AF33" i="2"/>
  <c r="AE19" i="2"/>
  <c r="AA32" i="2"/>
  <c r="AK18" i="2"/>
  <c r="AL25" i="2"/>
  <c r="Q25" i="2"/>
  <c r="Z31" i="2"/>
  <c r="AG36" i="2"/>
  <c r="AA31" i="2"/>
  <c r="AO21" i="15" l="1"/>
  <c r="AG21" i="15"/>
  <c r="AH21" i="15"/>
  <c r="AG22" i="15"/>
  <c r="S22" i="15"/>
  <c r="U22" i="15"/>
  <c r="R22" i="15"/>
  <c r="Y22" i="15"/>
  <c r="AF22" i="15"/>
  <c r="Z22" i="15"/>
  <c r="AQ22" i="15"/>
  <c r="AR22" i="15"/>
  <c r="AC38" i="2"/>
  <c r="AF34" i="2"/>
  <c r="I40" i="2"/>
  <c r="AG31" i="2"/>
  <c r="R38" i="2"/>
  <c r="AF31" i="2"/>
  <c r="J38" i="2"/>
  <c r="AG33" i="2"/>
  <c r="AE35" i="2"/>
  <c r="AJ27" i="2"/>
  <c r="I28" i="2"/>
  <c r="T28" i="2" s="1"/>
  <c r="J40" i="2"/>
  <c r="T27" i="2"/>
  <c r="AG22" i="2"/>
  <c r="AF20" i="2"/>
  <c r="S27" i="2"/>
  <c r="U27" i="2"/>
  <c r="W43" i="14"/>
  <c r="I43" i="14"/>
  <c r="T43" i="14"/>
  <c r="G38" i="2"/>
  <c r="O23" i="14"/>
  <c r="Y23" i="14"/>
  <c r="Y27" i="14" s="1"/>
  <c r="M27" i="14" s="1"/>
  <c r="Z27" i="14"/>
  <c r="N27" i="14" s="1"/>
  <c r="AE27" i="14"/>
  <c r="AD45" i="14"/>
  <c r="J43" i="14"/>
  <c r="J45" i="14" s="1"/>
  <c r="Y43" i="14"/>
  <c r="P20" i="14"/>
  <c r="AB20" i="14" s="1"/>
  <c r="AA20" i="14"/>
  <c r="G27" i="14"/>
  <c r="S27" i="14"/>
  <c r="AP42" i="14"/>
  <c r="AI42" i="14"/>
  <c r="AF42" i="14"/>
  <c r="AG42" i="14"/>
  <c r="AH42" i="14"/>
  <c r="V27" i="14"/>
  <c r="AA24" i="14"/>
  <c r="P24" i="14"/>
  <c r="AB24" i="14" s="1"/>
  <c r="AP15" i="14"/>
  <c r="AP27" i="14" s="1"/>
  <c r="AA16" i="14"/>
  <c r="P16" i="14"/>
  <c r="AB16" i="14" s="1"/>
  <c r="AI16" i="14"/>
  <c r="AI27" i="14" s="1"/>
  <c r="AF30" i="2"/>
  <c r="AG30" i="2"/>
  <c r="AA38" i="14"/>
  <c r="P38" i="14"/>
  <c r="AB38" i="14" s="1"/>
  <c r="AQ43" i="14"/>
  <c r="AQ45" i="14" s="1"/>
  <c r="AK33" i="2"/>
  <c r="AA33" i="2"/>
  <c r="Z33" i="2"/>
  <c r="P25" i="14"/>
  <c r="AB25" i="14" s="1"/>
  <c r="AA25" i="14"/>
  <c r="AS27" i="14"/>
  <c r="AS45" i="14" s="1"/>
  <c r="Z35" i="2"/>
  <c r="AG35" i="2"/>
  <c r="AK35" i="2"/>
  <c r="AF24" i="2"/>
  <c r="AE24" i="2"/>
  <c r="Y30" i="2"/>
  <c r="Y38" i="2" s="1"/>
  <c r="AE43" i="14"/>
  <c r="Q32" i="2"/>
  <c r="AK32" i="2"/>
  <c r="Z32" i="2"/>
  <c r="AE25" i="2"/>
  <c r="AG25" i="2"/>
  <c r="K27" i="14"/>
  <c r="AA26" i="14"/>
  <c r="P26" i="14"/>
  <c r="AB26" i="14" s="1"/>
  <c r="AD27" i="2"/>
  <c r="AD40" i="2" s="1"/>
  <c r="AH22" i="15"/>
  <c r="AQ27" i="14"/>
  <c r="X34" i="2"/>
  <c r="X38" i="2" s="1"/>
  <c r="Z19" i="2"/>
  <c r="AF33" i="14"/>
  <c r="AK19" i="2"/>
  <c r="U38" i="2"/>
  <c r="AF31" i="14"/>
  <c r="AP31" i="14"/>
  <c r="AP43" i="14" s="1"/>
  <c r="AP45" i="14" s="1"/>
  <c r="AH31" i="14"/>
  <c r="AI31" i="14"/>
  <c r="AG16" i="14"/>
  <c r="AH16" i="14"/>
  <c r="AF16" i="14"/>
  <c r="O21" i="14"/>
  <c r="AC27" i="2"/>
  <c r="AC40" i="2" s="1"/>
  <c r="AF18" i="2"/>
  <c r="AE18" i="2"/>
  <c r="AE22" i="2"/>
  <c r="V38" i="2"/>
  <c r="L38" i="2"/>
  <c r="L40" i="2" s="1"/>
  <c r="S38" i="2"/>
  <c r="Q37" i="2"/>
  <c r="AE37" i="2"/>
  <c r="AL37" i="2"/>
  <c r="AL38" i="2" s="1"/>
  <c r="AL40" i="2" s="1"/>
  <c r="AF32" i="2"/>
  <c r="AE32" i="2"/>
  <c r="AP25" i="14"/>
  <c r="AF25" i="14"/>
  <c r="AG25" i="14"/>
  <c r="AH25" i="14"/>
  <c r="AI33" i="14"/>
  <c r="V27" i="2"/>
  <c r="X20" i="2"/>
  <c r="T38" i="2"/>
  <c r="AA41" i="14"/>
  <c r="P41" i="14"/>
  <c r="AB41" i="14" s="1"/>
  <c r="AR27" i="14"/>
  <c r="AO19" i="15"/>
  <c r="AO22" i="15" s="1"/>
  <c r="AE19" i="15"/>
  <c r="AE22" i="15" s="1"/>
  <c r="AC22" i="15"/>
  <c r="X21" i="2"/>
  <c r="U43" i="14"/>
  <c r="AF26" i="2"/>
  <c r="AG26" i="2"/>
  <c r="K38" i="2"/>
  <c r="K40" i="2" s="1"/>
  <c r="AF21" i="2"/>
  <c r="AP38" i="14"/>
  <c r="AH38" i="14"/>
  <c r="AP22" i="15"/>
  <c r="AL36" i="2"/>
  <c r="Q36" i="2"/>
  <c r="AH14" i="14"/>
  <c r="AG14" i="14"/>
  <c r="AF14" i="14"/>
  <c r="AD27" i="14"/>
  <c r="Q31" i="2"/>
  <c r="AR43" i="14"/>
  <c r="R27" i="2"/>
  <c r="AH39" i="14"/>
  <c r="AI39" i="14"/>
  <c r="AP39" i="14"/>
  <c r="AP33" i="14"/>
  <c r="AI38" i="14"/>
  <c r="K43" i="14"/>
  <c r="Z43" i="14"/>
  <c r="AI34" i="14"/>
  <c r="AP34" i="14"/>
  <c r="AG34" i="14"/>
  <c r="AF34" i="14"/>
  <c r="G43" i="14"/>
  <c r="L43" i="14"/>
  <c r="AD22" i="15"/>
  <c r="AP40" i="14"/>
  <c r="AH40" i="14"/>
  <c r="AG40" i="14"/>
  <c r="L27" i="14"/>
  <c r="T27" i="14"/>
  <c r="I27" i="14"/>
  <c r="AJ38" i="2"/>
  <c r="AJ40" i="2" s="1"/>
  <c r="AF21" i="14"/>
  <c r="AP21" i="14"/>
  <c r="AH21" i="14"/>
  <c r="W27" i="14"/>
  <c r="AF36" i="14"/>
  <c r="AH36" i="14"/>
  <c r="AP36" i="14"/>
  <c r="AG36" i="14"/>
  <c r="AF23" i="14"/>
  <c r="P30" i="14"/>
  <c r="AB30" i="14" s="1"/>
  <c r="AI35" i="14"/>
  <c r="AG35" i="14"/>
  <c r="Z18" i="2"/>
  <c r="AI36" i="14"/>
  <c r="AG32" i="14"/>
  <c r="AP32" i="14"/>
  <c r="AI20" i="14"/>
  <c r="O39" i="14"/>
  <c r="G27" i="2"/>
  <c r="AG38" i="2" l="1"/>
  <c r="G40" i="2"/>
  <c r="X27" i="2"/>
  <c r="I39" i="2"/>
  <c r="T39" i="2" s="1"/>
  <c r="X40" i="2"/>
  <c r="M38" i="2"/>
  <c r="M43" i="14"/>
  <c r="M45" i="14" s="1"/>
  <c r="Y45" i="14"/>
  <c r="AF43" i="14"/>
  <c r="AF45" i="14" s="1"/>
  <c r="Z21" i="2"/>
  <c r="AK21" i="2"/>
  <c r="AA21" i="2"/>
  <c r="AE21" i="2"/>
  <c r="Q33" i="2"/>
  <c r="AR45" i="14"/>
  <c r="AK34" i="2"/>
  <c r="AA34" i="2"/>
  <c r="Z34" i="2"/>
  <c r="AE34" i="2"/>
  <c r="AE45" i="14"/>
  <c r="I28" i="14"/>
  <c r="I45" i="14"/>
  <c r="I41" i="2"/>
  <c r="AB43" i="14"/>
  <c r="N38" i="2"/>
  <c r="Q18" i="2"/>
  <c r="AA18" i="2"/>
  <c r="AA23" i="2"/>
  <c r="AK23" i="2"/>
  <c r="AE23" i="2"/>
  <c r="Q23" i="2"/>
  <c r="Z23" i="2"/>
  <c r="N45" i="14"/>
  <c r="P23" i="14"/>
  <c r="AB23" i="14" s="1"/>
  <c r="AA23" i="14"/>
  <c r="L45" i="14"/>
  <c r="AK30" i="2"/>
  <c r="AA30" i="2"/>
  <c r="Z30" i="2"/>
  <c r="AE30" i="2"/>
  <c r="N43" i="14"/>
  <c r="Z45" i="14"/>
  <c r="Y24" i="2"/>
  <c r="Y27" i="2" s="1"/>
  <c r="Y40" i="2" s="1"/>
  <c r="K42" i="7" s="1"/>
  <c r="O27" i="2"/>
  <c r="L41" i="7"/>
  <c r="AF27" i="14"/>
  <c r="AI43" i="14"/>
  <c r="AI45" i="14" s="1"/>
  <c r="AH43" i="14"/>
  <c r="AF38" i="2"/>
  <c r="AA39" i="14"/>
  <c r="AA43" i="14" s="1"/>
  <c r="P39" i="14"/>
  <c r="AB39" i="14" s="1"/>
  <c r="N27" i="2"/>
  <c r="AG27" i="14"/>
  <c r="AH27" i="14"/>
  <c r="AF27" i="2"/>
  <c r="AA21" i="14"/>
  <c r="AA27" i="14" s="1"/>
  <c r="O27" i="14" s="1"/>
  <c r="P21" i="14"/>
  <c r="AB21" i="14" s="1"/>
  <c r="AB27" i="14" s="1"/>
  <c r="P27" i="14" s="1"/>
  <c r="Z20" i="2"/>
  <c r="AK20" i="2"/>
  <c r="AA20" i="2"/>
  <c r="AE20" i="2"/>
  <c r="AA19" i="2"/>
  <c r="Q19" i="2"/>
  <c r="AG43" i="14"/>
  <c r="AK22" i="2"/>
  <c r="Z22" i="2"/>
  <c r="AA22" i="2"/>
  <c r="G45" i="14"/>
  <c r="I44" i="14"/>
  <c r="U44" i="14" s="1"/>
  <c r="K45" i="14"/>
  <c r="AA35" i="2"/>
  <c r="Q35" i="2"/>
  <c r="AE38" i="2" l="1"/>
  <c r="Z38" i="2"/>
  <c r="AA38" i="2"/>
  <c r="P38" i="2" s="1"/>
  <c r="AK38" i="2"/>
  <c r="AE27" i="2"/>
  <c r="O28" i="14"/>
  <c r="P43" i="14"/>
  <c r="P45" i="14" s="1"/>
  <c r="AB45" i="14"/>
  <c r="AG45" i="14"/>
  <c r="AE40" i="2"/>
  <c r="E25" i="7" s="1"/>
  <c r="AH45" i="14"/>
  <c r="O38" i="2"/>
  <c r="P27" i="2"/>
  <c r="Q22" i="2"/>
  <c r="AA45" i="14"/>
  <c r="O43" i="14"/>
  <c r="AA24" i="2"/>
  <c r="AA27" i="2" s="1"/>
  <c r="AA40" i="2" s="1"/>
  <c r="Q24" i="2"/>
  <c r="Z24" i="2"/>
  <c r="Z27" i="2" s="1"/>
  <c r="Z40" i="2" s="1"/>
  <c r="AK24" i="2"/>
  <c r="AK27" i="2" s="1"/>
  <c r="AK40" i="2" s="1"/>
  <c r="AG24" i="2"/>
  <c r="AG27" i="2" s="1"/>
  <c r="AG40" i="2" s="1"/>
  <c r="L39" i="7"/>
  <c r="J42" i="7"/>
  <c r="G54" i="7" s="1"/>
  <c r="H23" i="7"/>
  <c r="Q21" i="2"/>
  <c r="H24" i="7"/>
  <c r="U28" i="14"/>
  <c r="I46" i="14"/>
  <c r="Q30" i="2"/>
  <c r="M28" i="2"/>
  <c r="N40" i="2"/>
  <c r="Q34" i="2"/>
  <c r="G34" i="7"/>
  <c r="L40" i="7"/>
  <c r="M39" i="2"/>
  <c r="M40" i="2"/>
  <c r="Q20" i="2"/>
  <c r="AF40" i="2"/>
  <c r="F25" i="7" s="1"/>
  <c r="P40" i="2" l="1"/>
  <c r="O39" i="2"/>
  <c r="L42" i="7"/>
  <c r="I52" i="7" s="1"/>
  <c r="H34" i="7"/>
  <c r="G35" i="7" s="1"/>
  <c r="F34" i="7"/>
  <c r="F35" i="7" s="1"/>
  <c r="G25" i="7"/>
  <c r="H22" i="7"/>
  <c r="M41" i="2"/>
  <c r="O44" i="14"/>
  <c r="O46" i="14" s="1"/>
  <c r="O40" i="2"/>
  <c r="O28" i="2"/>
  <c r="O41" i="2" s="1"/>
  <c r="O45" i="14"/>
  <c r="H25" i="7" l="1"/>
  <c r="H35" i="7"/>
  <c r="E26" i="7" l="1"/>
  <c r="F26" i="7"/>
  <c r="G26" i="7"/>
  <c r="H26" i="7" l="1"/>
</calcChain>
</file>

<file path=xl/sharedStrings.xml><?xml version="1.0" encoding="utf-8"?>
<sst xmlns="http://schemas.openxmlformats.org/spreadsheetml/2006/main" count="371" uniqueCount="150">
  <si>
    <t>Nr crt</t>
  </si>
  <si>
    <t>Denumirea disciplinei</t>
  </si>
  <si>
    <t>Tip</t>
  </si>
  <si>
    <t>Cod disciplină</t>
  </si>
  <si>
    <t>C</t>
  </si>
  <si>
    <t>S</t>
  </si>
  <si>
    <t>L</t>
  </si>
  <si>
    <t>P</t>
  </si>
  <si>
    <t>Credite</t>
  </si>
  <si>
    <t>FV</t>
  </si>
  <si>
    <t>TO</t>
  </si>
  <si>
    <t>SI</t>
  </si>
  <si>
    <t>TOC</t>
  </si>
  <si>
    <t>TOA</t>
  </si>
  <si>
    <t>F</t>
  </si>
  <si>
    <t>Ore/săptămână</t>
  </si>
  <si>
    <t>Ore/semestru</t>
  </si>
  <si>
    <t>Domeniul:</t>
  </si>
  <si>
    <t>PLAN DE ÎNVĂŢĂMÂNT</t>
  </si>
  <si>
    <t>SEMESTRUL 1</t>
  </si>
  <si>
    <t>SEMESTRUL 2</t>
  </si>
  <si>
    <t>DF</t>
  </si>
  <si>
    <t>DC</t>
  </si>
  <si>
    <t>DI</t>
  </si>
  <si>
    <t>DS</t>
  </si>
  <si>
    <t>DL</t>
  </si>
  <si>
    <t>CD</t>
  </si>
  <si>
    <t>ANUL I</t>
  </si>
  <si>
    <t>Cat</t>
  </si>
  <si>
    <t>DD</t>
  </si>
  <si>
    <t>D</t>
  </si>
  <si>
    <t>DO</t>
  </si>
  <si>
    <t>Denumirea disciplinei opţionale</t>
  </si>
  <si>
    <t>DO1</t>
  </si>
  <si>
    <t>DO2</t>
  </si>
  <si>
    <t>DO3</t>
  </si>
  <si>
    <t>DO4</t>
  </si>
  <si>
    <t>DO5</t>
  </si>
  <si>
    <t>U</t>
  </si>
  <si>
    <t>Forma de verificare</t>
  </si>
  <si>
    <t>Ore curs/săptămână</t>
  </si>
  <si>
    <t>Ore seminar/săptămână</t>
  </si>
  <si>
    <t>Ore laborator/săptămână</t>
  </si>
  <si>
    <t>Ore proiect/săptămână</t>
  </si>
  <si>
    <t>Total ore curs/semestru</t>
  </si>
  <si>
    <t>Total ore aplicaţii/semestru</t>
  </si>
  <si>
    <t>Total ore/semestru</t>
  </si>
  <si>
    <t>Total ore studiu individual/semestru</t>
  </si>
  <si>
    <t>Ore la opţiunea Universităţii din Bacău</t>
  </si>
  <si>
    <t>Disciplină fundamentală</t>
  </si>
  <si>
    <t>Disciplină inginerească în domeniu</t>
  </si>
  <si>
    <t>Disciplină de specialitate</t>
  </si>
  <si>
    <t>Disciplină complementară</t>
  </si>
  <si>
    <t>Disciplină impusă sau obligatorie</t>
  </si>
  <si>
    <t>Disciplină opţională sau la alegere</t>
  </si>
  <si>
    <t>Disciplină liber aleasă sau facultativă</t>
  </si>
  <si>
    <t>DO6</t>
  </si>
  <si>
    <t>DO7</t>
  </si>
  <si>
    <t>DO8</t>
  </si>
  <si>
    <t>DO9</t>
  </si>
  <si>
    <t>RECTOR,</t>
  </si>
  <si>
    <t>DECAN,</t>
  </si>
  <si>
    <t>Ciclul de studii:</t>
  </si>
  <si>
    <t>Titlul absolventului:</t>
  </si>
  <si>
    <t>Durata studiilor:</t>
  </si>
  <si>
    <t>Număr credite:</t>
  </si>
  <si>
    <t>Forma de învăţământ:</t>
  </si>
  <si>
    <t>Anul</t>
  </si>
  <si>
    <t>I</t>
  </si>
  <si>
    <t>II</t>
  </si>
  <si>
    <t>III</t>
  </si>
  <si>
    <t>Activităţi didactice</t>
  </si>
  <si>
    <t>Sem. 1</t>
  </si>
  <si>
    <t>Sem. 2</t>
  </si>
  <si>
    <t>Sesiunea de examene</t>
  </si>
  <si>
    <t>Iarnă</t>
  </si>
  <si>
    <t>Vară</t>
  </si>
  <si>
    <t>Numărul orelor pe săptămână</t>
  </si>
  <si>
    <t>SITUAŢII STATISTICE</t>
  </si>
  <si>
    <t>Total</t>
  </si>
  <si>
    <t>%</t>
  </si>
  <si>
    <t>Categorii de discipline</t>
  </si>
  <si>
    <t>Tipuri de discipline</t>
  </si>
  <si>
    <t>Total ore curs</t>
  </si>
  <si>
    <t>Total ore aplicaţii</t>
  </si>
  <si>
    <t>TOTAL ORE:</t>
  </si>
  <si>
    <t>ANUL III</t>
  </si>
  <si>
    <t>TOTAL SEMESTRU</t>
  </si>
  <si>
    <t>TOTAL AN</t>
  </si>
  <si>
    <t>ANUL IV</t>
  </si>
  <si>
    <t xml:space="preserve"> </t>
  </si>
  <si>
    <t>UNIVERSITATEA „VASILE ALECSANDRI” DIN BACĂU</t>
  </si>
  <si>
    <t>DIRECTOR DEPARTAMENT,</t>
  </si>
  <si>
    <t>Programul de studii:</t>
  </si>
  <si>
    <t>Aprobat Senat</t>
  </si>
  <si>
    <t>FACULTATEA DE LITERE</t>
  </si>
  <si>
    <t>DUPĂ SEMESTRUL 6</t>
  </si>
  <si>
    <t>FACULTATEA DE ȘTIINȚE ECONOMICE</t>
  </si>
  <si>
    <t>3 ani</t>
  </si>
  <si>
    <t>Învățământ cu frecvență (IF)</t>
  </si>
  <si>
    <t>Prof. univ. dr. ing. Carol SCHNAKOVSZKY</t>
  </si>
  <si>
    <t>FACULTATEA DE ŞTIINŢE ECONOMICE</t>
  </si>
  <si>
    <t>E</t>
  </si>
  <si>
    <t>Evaluarea cunoştinţelor fundamentale şi de specialitate</t>
  </si>
  <si>
    <t>Prezentarea şi susţinerea lucrării de licență</t>
  </si>
  <si>
    <t>2E</t>
  </si>
  <si>
    <t>Examen de absolvire nivel I: portofoliul didactic</t>
  </si>
  <si>
    <t>Procent maxim online:</t>
  </si>
  <si>
    <t>UNIVERSITATEA "VASILE ALECSANDRI" DIN BACĂU</t>
  </si>
  <si>
    <t xml:space="preserve">                                                            Prof.univ.dr.ing. Carol SCHNAKOVSZKY</t>
  </si>
  <si>
    <t>COMPETENȚE CONFERITE DE PROGRAMUL DE STUDII</t>
  </si>
  <si>
    <t>Competențe profesionale*</t>
  </si>
  <si>
    <t>Competențe transversale*</t>
  </si>
  <si>
    <t>*sau denumiri echivalente, conform standardelor ARACIS</t>
  </si>
  <si>
    <t>Curs 21,42%, Aplicații 21,42%</t>
  </si>
  <si>
    <t>Valabil începând cu anul I universitar 2025- 2026</t>
  </si>
  <si>
    <t>DFA</t>
  </si>
  <si>
    <t>DOB</t>
  </si>
  <si>
    <t>DOP</t>
  </si>
  <si>
    <t>Practica:</t>
  </si>
  <si>
    <t>Disciplină de specializare</t>
  </si>
  <si>
    <t>Disciplină obligatorie</t>
  </si>
  <si>
    <t xml:space="preserve">Disciplină opţională </t>
  </si>
  <si>
    <t>Disciplină facultativă</t>
  </si>
  <si>
    <t>DOP1</t>
  </si>
  <si>
    <t>DOP2</t>
  </si>
  <si>
    <t>DOP3</t>
  </si>
  <si>
    <t>DOP4</t>
  </si>
  <si>
    <t>DOP5</t>
  </si>
  <si>
    <t>DOP6</t>
  </si>
  <si>
    <t>DOP7</t>
  </si>
  <si>
    <t>DOP8</t>
  </si>
  <si>
    <t>Raport  APLICAŢII / CURS:</t>
  </si>
  <si>
    <t>UB04AA001S</t>
  </si>
  <si>
    <t>UB04AA002S</t>
  </si>
  <si>
    <t>UB04AA003S</t>
  </si>
  <si>
    <t>Licenţiat în Ştiinţe economice</t>
  </si>
  <si>
    <t>Practică</t>
  </si>
  <si>
    <t>Elaborarea lucrării de licență</t>
  </si>
  <si>
    <t>Total ore fără elaborare lucrării de licență şi practică:</t>
  </si>
  <si>
    <t>Elaborarea lucrării de licență:</t>
  </si>
  <si>
    <t xml:space="preserve">Domeniul </t>
  </si>
  <si>
    <t xml:space="preserve">Program de studii </t>
  </si>
  <si>
    <t>Disciplină  obligatorie</t>
  </si>
  <si>
    <t>Disciplină  facultativă</t>
  </si>
  <si>
    <t>DEPARTAMENT …..</t>
  </si>
  <si>
    <t>DEPARTAMENT …....</t>
  </si>
  <si>
    <t>180 credite la disciplinele obligatorii și opționale  + 10 credite la finalizare de studii</t>
  </si>
  <si>
    <t>Cod:</t>
  </si>
  <si>
    <t xml:space="preserve">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</si>
</sst>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5" x14ac:knownFonts="1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sz val="8"/>
      <color indexed="63"/>
      <name val="Arial"/>
      <family val="2"/>
    </font>
    <font>
      <sz val="10"/>
      <color indexed="63"/>
      <name val="Arial"/>
      <family val="2"/>
    </font>
    <font>
      <sz val="12"/>
      <color indexed="63"/>
      <name val="Arial"/>
      <family val="2"/>
    </font>
    <font>
      <b/>
      <sz val="8"/>
      <color indexed="63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2"/>
      <color indexed="9"/>
      <name val="Arial"/>
      <family val="2"/>
    </font>
    <font>
      <b/>
      <sz val="8"/>
      <color indexed="9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8"/>
      <name val="Arial Narrow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9" fontId="1" fillId="0" borderId="0" applyFont="0" applyFill="0" applyBorder="0" applyAlignment="0" applyProtection="0"/>
  </cellStyleXfs>
  <cellXfs count="591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1" fontId="3" fillId="0" borderId="4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center"/>
    </xf>
    <xf numFmtId="0" fontId="14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5" fillId="0" borderId="0" xfId="0" applyFont="1"/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9" fillId="0" borderId="0" xfId="0" applyFont="1"/>
    <xf numFmtId="0" fontId="9" fillId="0" borderId="0" xfId="0" applyFont="1" applyProtection="1"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0" fillId="0" borderId="0" xfId="0" applyFont="1" applyFill="1" applyAlignment="1" applyProtection="1">
      <alignment horizontal="left" vertical="center"/>
    </xf>
    <xf numFmtId="0" fontId="20" fillId="0" borderId="0" xfId="0" applyFont="1" applyFill="1" applyAlignment="1" applyProtection="1">
      <alignment horizontal="center" vertical="center"/>
    </xf>
    <xf numFmtId="0" fontId="20" fillId="0" borderId="0" xfId="0" applyFont="1"/>
    <xf numFmtId="0" fontId="20" fillId="0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</xf>
    <xf numFmtId="0" fontId="18" fillId="3" borderId="0" xfId="0" applyFont="1" applyFill="1"/>
    <xf numFmtId="0" fontId="0" fillId="3" borderId="0" xfId="0" applyFill="1"/>
    <xf numFmtId="0" fontId="19" fillId="3" borderId="0" xfId="0" applyFont="1" applyFill="1"/>
    <xf numFmtId="0" fontId="15" fillId="3" borderId="0" xfId="0" applyFont="1" applyFill="1"/>
    <xf numFmtId="0" fontId="20" fillId="3" borderId="0" xfId="0" applyFont="1" applyFill="1" applyAlignment="1" applyProtection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2" fontId="9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 vertical="center"/>
    </xf>
    <xf numFmtId="0" fontId="22" fillId="3" borderId="0" xfId="0" applyFont="1" applyFill="1" applyAlignment="1" applyProtection="1">
      <alignment horizontal="center" vertical="center"/>
    </xf>
    <xf numFmtId="0" fontId="21" fillId="3" borderId="0" xfId="0" applyFont="1" applyFill="1" applyAlignment="1" applyProtection="1">
      <alignment horizontal="center" vertical="center"/>
    </xf>
    <xf numFmtId="0" fontId="23" fillId="3" borderId="0" xfId="0" applyFont="1" applyFill="1" applyAlignment="1" applyProtection="1">
      <alignment horizontal="center" vertical="center"/>
    </xf>
    <xf numFmtId="0" fontId="24" fillId="3" borderId="0" xfId="0" applyFont="1" applyFill="1" applyAlignment="1" applyProtection="1">
      <alignment horizontal="center" vertical="center" wrapText="1"/>
    </xf>
    <xf numFmtId="0" fontId="24" fillId="3" borderId="6" xfId="0" applyFont="1" applyFill="1" applyBorder="1" applyAlignment="1" applyProtection="1">
      <alignment horizontal="center" vertical="center" wrapText="1"/>
    </xf>
    <xf numFmtId="0" fontId="24" fillId="3" borderId="0" xfId="0" applyFont="1" applyFill="1" applyBorder="1" applyAlignment="1" applyProtection="1">
      <alignment horizontal="center" vertical="center" wrapText="1"/>
    </xf>
    <xf numFmtId="0" fontId="24" fillId="3" borderId="2" xfId="0" applyFont="1" applyFill="1" applyBorder="1" applyAlignment="1" applyProtection="1">
      <alignment horizontal="center" vertical="center" wrapText="1"/>
    </xf>
    <xf numFmtId="0" fontId="24" fillId="3" borderId="3" xfId="0" applyFont="1" applyFill="1" applyBorder="1" applyAlignment="1" applyProtection="1">
      <alignment horizontal="center" vertical="center" wrapText="1"/>
    </xf>
    <xf numFmtId="0" fontId="24" fillId="3" borderId="0" xfId="0" applyFont="1" applyFill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1" fillId="3" borderId="0" xfId="1" applyFont="1" applyFill="1" applyAlignment="1" applyProtection="1">
      <alignment horizontal="center" vertical="center"/>
    </xf>
    <xf numFmtId="0" fontId="11" fillId="2" borderId="0" xfId="1" applyFont="1" applyFill="1" applyAlignment="1" applyProtection="1">
      <alignment horizontal="center" vertical="center"/>
    </xf>
    <xf numFmtId="0" fontId="3" fillId="3" borderId="0" xfId="1" applyFont="1" applyFill="1" applyAlignment="1" applyProtection="1">
      <alignment horizontal="center" vertical="center"/>
    </xf>
    <xf numFmtId="0" fontId="12" fillId="3" borderId="0" xfId="1" applyFont="1" applyFill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9" fillId="0" borderId="0" xfId="1" applyFont="1" applyAlignment="1" applyProtection="1">
      <alignment horizontal="left" vertical="center"/>
    </xf>
    <xf numFmtId="0" fontId="7" fillId="3" borderId="0" xfId="1" applyFont="1" applyFill="1" applyAlignment="1" applyProtection="1">
      <alignment horizontal="center" vertical="center"/>
    </xf>
    <xf numFmtId="0" fontId="9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3" fillId="0" borderId="0" xfId="1" applyFont="1" applyAlignment="1" applyProtection="1">
      <alignment horizontal="center" vertical="center"/>
      <protection locked="0"/>
    </xf>
    <xf numFmtId="2" fontId="3" fillId="0" borderId="0" xfId="1" applyNumberFormat="1" applyFont="1" applyAlignment="1" applyProtection="1">
      <alignment horizontal="center" vertical="center"/>
    </xf>
    <xf numFmtId="0" fontId="3" fillId="0" borderId="0" xfId="1" applyFont="1" applyAlignment="1" applyProtection="1">
      <alignment horizontal="left" vertical="center"/>
    </xf>
    <xf numFmtId="0" fontId="13" fillId="3" borderId="0" xfId="1" applyFont="1" applyFill="1" applyAlignment="1" applyProtection="1">
      <alignment horizontal="center" vertical="center"/>
    </xf>
    <xf numFmtId="0" fontId="5" fillId="3" borderId="0" xfId="1" applyFont="1" applyFill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14" fillId="3" borderId="0" xfId="1" applyFont="1" applyFill="1" applyAlignment="1" applyProtection="1">
      <alignment horizontal="center" vertical="center" wrapText="1"/>
    </xf>
    <xf numFmtId="0" fontId="4" fillId="3" borderId="0" xfId="1" applyFont="1" applyFill="1" applyAlignment="1" applyProtection="1">
      <alignment horizontal="center" vertical="center" wrapText="1"/>
    </xf>
    <xf numFmtId="0" fontId="4" fillId="0" borderId="0" xfId="1" applyFont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19" xfId="1" applyFont="1" applyBorder="1" applyAlignment="1" applyProtection="1">
      <alignment horizontal="center" vertical="center" wrapText="1"/>
    </xf>
    <xf numFmtId="0" fontId="4" fillId="0" borderId="22" xfId="1" applyFont="1" applyBorder="1" applyAlignment="1" applyProtection="1">
      <alignment horizontal="center" vertical="center" wrapText="1"/>
    </xf>
    <xf numFmtId="0" fontId="4" fillId="3" borderId="6" xfId="1" applyFont="1" applyFill="1" applyBorder="1" applyAlignment="1" applyProtection="1">
      <alignment horizontal="center" vertical="center" wrapText="1"/>
    </xf>
    <xf numFmtId="0" fontId="4" fillId="3" borderId="0" xfId="1" applyFont="1" applyFill="1" applyBorder="1" applyAlignment="1" applyProtection="1">
      <alignment horizontal="center" vertical="center" wrapText="1"/>
    </xf>
    <xf numFmtId="0" fontId="4" fillId="3" borderId="2" xfId="1" applyFont="1" applyFill="1" applyBorder="1" applyAlignment="1" applyProtection="1">
      <alignment horizontal="center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</xf>
    <xf numFmtId="1" fontId="3" fillId="0" borderId="4" xfId="1" applyNumberFormat="1" applyFont="1" applyBorder="1" applyAlignment="1" applyProtection="1">
      <alignment horizontal="center" vertical="center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32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</xf>
    <xf numFmtId="0" fontId="3" fillId="0" borderId="33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10" fillId="0" borderId="26" xfId="1" applyFont="1" applyBorder="1" applyAlignment="1" applyProtection="1">
      <alignment horizontal="center" vertical="center"/>
    </xf>
    <xf numFmtId="0" fontId="3" fillId="0" borderId="24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3" fillId="0" borderId="26" xfId="1" applyFont="1" applyBorder="1" applyAlignment="1" applyProtection="1">
      <alignment horizontal="center" vertical="center"/>
    </xf>
    <xf numFmtId="0" fontId="4" fillId="3" borderId="0" xfId="1" applyFont="1" applyFill="1" applyAlignment="1" applyProtection="1">
      <alignment horizontal="center" vertical="center"/>
    </xf>
    <xf numFmtId="0" fontId="3" fillId="0" borderId="12" xfId="1" applyFont="1" applyBorder="1" applyAlignment="1" applyProtection="1">
      <alignment horizontal="center" vertical="center"/>
    </xf>
    <xf numFmtId="0" fontId="15" fillId="0" borderId="0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left" vertical="center"/>
    </xf>
    <xf numFmtId="2" fontId="2" fillId="0" borderId="0" xfId="0" applyNumberFormat="1" applyFont="1"/>
    <xf numFmtId="0" fontId="2" fillId="0" borderId="0" xfId="0" applyFont="1"/>
    <xf numFmtId="0" fontId="25" fillId="0" borderId="0" xfId="0" applyFont="1"/>
    <xf numFmtId="0" fontId="3" fillId="4" borderId="1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 applyProtection="1">
      <alignment horizontal="center" vertical="center"/>
    </xf>
    <xf numFmtId="1" fontId="3" fillId="4" borderId="4" xfId="0" applyNumberFormat="1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left" vertical="center"/>
      <protection locked="0"/>
    </xf>
    <xf numFmtId="0" fontId="3" fillId="4" borderId="20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3" fillId="5" borderId="0" xfId="1" applyFont="1" applyFill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34" xfId="0" applyFont="1" applyFill="1" applyBorder="1" applyAlignment="1" applyProtection="1">
      <alignment horizontal="center" vertical="center"/>
    </xf>
    <xf numFmtId="1" fontId="3" fillId="4" borderId="7" xfId="0" applyNumberFormat="1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</xf>
    <xf numFmtId="1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6" borderId="16" xfId="0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28" fillId="0" borderId="0" xfId="0" applyFont="1" applyProtection="1">
      <protection locked="0"/>
    </xf>
    <xf numFmtId="0" fontId="28" fillId="0" borderId="0" xfId="0" applyFont="1" applyAlignment="1" applyProtection="1">
      <alignment horizontal="left"/>
      <protection locked="0"/>
    </xf>
    <xf numFmtId="0" fontId="19" fillId="0" borderId="0" xfId="0" applyFont="1" applyAlignment="1">
      <alignment vertical="center"/>
    </xf>
    <xf numFmtId="0" fontId="26" fillId="0" borderId="0" xfId="1" applyFont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center" vertical="center"/>
    </xf>
    <xf numFmtId="0" fontId="26" fillId="0" borderId="0" xfId="1" applyFont="1" applyBorder="1" applyAlignment="1" applyProtection="1">
      <alignment horizontal="left" vertical="center"/>
    </xf>
    <xf numFmtId="0" fontId="7" fillId="0" borderId="0" xfId="1" applyFont="1" applyFill="1" applyAlignment="1" applyProtection="1">
      <alignment horizontal="left" vertical="center"/>
    </xf>
    <xf numFmtId="0" fontId="3" fillId="6" borderId="0" xfId="1" applyFont="1" applyFill="1" applyAlignment="1" applyProtection="1">
      <alignment horizontal="center" vertical="center"/>
    </xf>
    <xf numFmtId="0" fontId="7" fillId="6" borderId="0" xfId="1" applyFont="1" applyFill="1" applyAlignment="1" applyProtection="1">
      <alignment horizontal="center" vertical="center"/>
    </xf>
    <xf numFmtId="0" fontId="7" fillId="6" borderId="0" xfId="0" applyFont="1" applyFill="1" applyAlignment="1" applyProtection="1">
      <alignment horizontal="center" vertical="center"/>
    </xf>
    <xf numFmtId="0" fontId="2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7" borderId="0" xfId="0" applyFill="1"/>
    <xf numFmtId="0" fontId="3" fillId="8" borderId="4" xfId="0" applyFont="1" applyFill="1" applyBorder="1" applyAlignment="1" applyProtection="1">
      <alignment horizontal="left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/>
    <xf numFmtId="0" fontId="19" fillId="5" borderId="0" xfId="0" applyFont="1" applyFill="1"/>
    <xf numFmtId="0" fontId="20" fillId="5" borderId="0" xfId="0" applyFont="1" applyFill="1"/>
    <xf numFmtId="0" fontId="1" fillId="5" borderId="0" xfId="0" applyFont="1" applyFill="1" applyAlignment="1" applyProtection="1">
      <alignment vertical="center"/>
    </xf>
    <xf numFmtId="49" fontId="2" fillId="5" borderId="0" xfId="0" applyNumberFormat="1" applyFont="1" applyFill="1"/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5" borderId="4" xfId="1" applyFont="1" applyFill="1" applyBorder="1" applyAlignment="1" applyProtection="1">
      <alignment horizontal="center" vertical="center"/>
      <protection locked="0"/>
    </xf>
    <xf numFmtId="0" fontId="3" fillId="5" borderId="5" xfId="1" applyFont="1" applyFill="1" applyBorder="1" applyAlignment="1" applyProtection="1">
      <alignment horizontal="center" vertical="center"/>
      <protection locked="0"/>
    </xf>
    <xf numFmtId="0" fontId="3" fillId="5" borderId="14" xfId="1" applyFont="1" applyFill="1" applyBorder="1" applyAlignment="1" applyProtection="1">
      <alignment horizontal="center" vertical="center"/>
      <protection locked="0"/>
    </xf>
    <xf numFmtId="0" fontId="3" fillId="5" borderId="25" xfId="1" applyFont="1" applyFill="1" applyBorder="1" applyAlignment="1" applyProtection="1">
      <alignment horizontal="center" vertical="center"/>
      <protection locked="0"/>
    </xf>
    <xf numFmtId="0" fontId="3" fillId="5" borderId="23" xfId="1" applyFont="1" applyFill="1" applyBorder="1" applyAlignment="1" applyProtection="1">
      <alignment horizontal="center" vertical="center"/>
    </xf>
    <xf numFmtId="1" fontId="3" fillId="5" borderId="4" xfId="1" applyNumberFormat="1" applyFont="1" applyFill="1" applyBorder="1" applyAlignment="1" applyProtection="1">
      <alignment horizontal="center" vertical="center"/>
    </xf>
    <xf numFmtId="0" fontId="3" fillId="5" borderId="4" xfId="1" applyFont="1" applyFill="1" applyBorder="1" applyAlignment="1" applyProtection="1">
      <alignment horizontal="center" vertical="center"/>
    </xf>
    <xf numFmtId="0" fontId="3" fillId="5" borderId="25" xfId="1" applyFont="1" applyFill="1" applyBorder="1" applyAlignment="1" applyProtection="1">
      <alignment horizontal="center" vertical="center"/>
    </xf>
    <xf numFmtId="0" fontId="3" fillId="5" borderId="6" xfId="1" applyFont="1" applyFill="1" applyBorder="1" applyAlignment="1" applyProtection="1">
      <alignment horizontal="center" vertical="center"/>
      <protection locked="0"/>
    </xf>
    <xf numFmtId="0" fontId="27" fillId="5" borderId="6" xfId="0" applyFont="1" applyFill="1" applyBorder="1" applyAlignment="1" applyProtection="1">
      <alignment horizontal="left" vertical="center"/>
      <protection locked="0"/>
    </xf>
    <xf numFmtId="0" fontId="3" fillId="5" borderId="20" xfId="1" applyFont="1" applyFill="1" applyBorder="1" applyAlignment="1" applyProtection="1">
      <alignment horizontal="center" vertical="center"/>
      <protection locked="0"/>
    </xf>
    <xf numFmtId="0" fontId="3" fillId="5" borderId="6" xfId="1" applyFont="1" applyFill="1" applyBorder="1" applyAlignment="1" applyProtection="1">
      <alignment horizontal="center" vertical="center"/>
    </xf>
    <xf numFmtId="0" fontId="3" fillId="5" borderId="27" xfId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left" vertical="center"/>
      <protection locked="0"/>
    </xf>
    <xf numFmtId="0" fontId="27" fillId="5" borderId="4" xfId="0" applyFont="1" applyFill="1" applyBorder="1" applyAlignment="1" applyProtection="1">
      <alignment horizontal="left" vertical="center"/>
      <protection locked="0"/>
    </xf>
    <xf numFmtId="0" fontId="1" fillId="0" borderId="2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1" xfId="0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8" fillId="0" borderId="0" xfId="0" applyFont="1" applyFill="1"/>
    <xf numFmtId="0" fontId="17" fillId="0" borderId="0" xfId="0" applyFont="1" applyFill="1"/>
    <xf numFmtId="0" fontId="1" fillId="0" borderId="0" xfId="0" applyFont="1" applyFill="1"/>
    <xf numFmtId="0" fontId="19" fillId="0" borderId="0" xfId="0" applyFont="1" applyFill="1"/>
    <xf numFmtId="0" fontId="9" fillId="0" borderId="0" xfId="0" applyFont="1" applyFill="1"/>
    <xf numFmtId="2" fontId="9" fillId="0" borderId="0" xfId="0" applyNumberFormat="1" applyFont="1" applyFill="1" applyProtection="1"/>
    <xf numFmtId="0" fontId="19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2" fillId="0" borderId="0" xfId="0" applyFont="1" applyFill="1"/>
    <xf numFmtId="164" fontId="2" fillId="0" borderId="26" xfId="2" applyNumberFormat="1" applyFont="1" applyFill="1" applyBorder="1" applyAlignment="1">
      <alignment horizontal="center" vertical="center"/>
    </xf>
    <xf numFmtId="164" fontId="2" fillId="0" borderId="8" xfId="2" applyNumberFormat="1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/>
    <xf numFmtId="1" fontId="1" fillId="0" borderId="0" xfId="0" applyNumberFormat="1" applyFont="1" applyFill="1"/>
    <xf numFmtId="0" fontId="1" fillId="0" borderId="0" xfId="0" applyFont="1" applyFill="1" applyAlignment="1">
      <alignment horizontal="left"/>
    </xf>
    <xf numFmtId="2" fontId="9" fillId="0" borderId="0" xfId="0" applyNumberFormat="1" applyFont="1" applyFill="1"/>
    <xf numFmtId="0" fontId="3" fillId="0" borderId="0" xfId="0" applyFont="1" applyFill="1" applyProtection="1"/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</xf>
    <xf numFmtId="0" fontId="26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</xf>
    <xf numFmtId="1" fontId="3" fillId="0" borderId="17" xfId="0" applyNumberFormat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3" fillId="0" borderId="37" xfId="0" applyFont="1" applyFill="1" applyBorder="1" applyAlignment="1" applyProtection="1">
      <alignment horizontal="center" vertical="center"/>
      <protection locked="0"/>
    </xf>
    <xf numFmtId="1" fontId="3" fillId="0" borderId="25" xfId="0" applyNumberFormat="1" applyFont="1" applyFill="1" applyBorder="1" applyAlignment="1" applyProtection="1">
      <alignment horizontal="center" vertical="center"/>
    </xf>
    <xf numFmtId="1" fontId="3" fillId="0" borderId="27" xfId="0" applyNumberFormat="1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1" fontId="3" fillId="0" borderId="18" xfId="0" applyNumberFormat="1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right"/>
    </xf>
    <xf numFmtId="2" fontId="9" fillId="0" borderId="0" xfId="0" applyNumberFormat="1" applyFont="1" applyFill="1" applyAlignment="1">
      <alignment horizontal="left"/>
    </xf>
    <xf numFmtId="0" fontId="30" fillId="0" borderId="0" xfId="0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left" vertical="center"/>
    </xf>
    <xf numFmtId="0" fontId="30" fillId="0" borderId="0" xfId="0" applyFont="1" applyFill="1" applyAlignment="1" applyProtection="1">
      <alignment horizontal="left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5" borderId="0" xfId="0" applyFont="1" applyFill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 applyProtection="1">
      <alignment horizontal="center" vertical="center"/>
    </xf>
    <xf numFmtId="1" fontId="3" fillId="0" borderId="7" xfId="0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0" fontId="3" fillId="0" borderId="35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  <protection locked="0"/>
    </xf>
    <xf numFmtId="1" fontId="3" fillId="0" borderId="33" xfId="0" applyNumberFormat="1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 applyProtection="1">
      <alignment horizontal="center" vertical="center"/>
    </xf>
    <xf numFmtId="0" fontId="10" fillId="0" borderId="47" xfId="0" applyFont="1" applyFill="1" applyBorder="1" applyAlignment="1" applyProtection="1">
      <alignment horizontal="center" vertical="center"/>
    </xf>
    <xf numFmtId="164" fontId="2" fillId="0" borderId="38" xfId="2" applyNumberFormat="1" applyFont="1" applyFill="1" applyBorder="1" applyAlignment="1">
      <alignment horizontal="center" vertical="center"/>
    </xf>
    <xf numFmtId="164" fontId="2" fillId="0" borderId="48" xfId="2" applyNumberFormat="1" applyFont="1" applyFill="1" applyBorder="1" applyAlignment="1">
      <alignment horizontal="center" vertical="center"/>
    </xf>
    <xf numFmtId="9" fontId="2" fillId="0" borderId="12" xfId="2" applyFont="1" applyFill="1" applyBorder="1" applyAlignment="1">
      <alignment horizontal="center" vertical="center"/>
    </xf>
    <xf numFmtId="164" fontId="2" fillId="0" borderId="47" xfId="2" applyNumberFormat="1" applyFont="1" applyFill="1" applyBorder="1" applyAlignment="1">
      <alignment horizontal="center" vertical="center"/>
    </xf>
    <xf numFmtId="0" fontId="3" fillId="0" borderId="40" xfId="0" applyFont="1" applyFill="1" applyBorder="1" applyAlignment="1" applyProtection="1">
      <alignment horizontal="left" vertical="center"/>
      <protection locked="0"/>
    </xf>
    <xf numFmtId="0" fontId="1" fillId="6" borderId="0" xfId="0" applyFont="1" applyFill="1" applyAlignment="1" applyProtection="1">
      <alignment horizontal="right" vertical="center"/>
    </xf>
    <xf numFmtId="0" fontId="1" fillId="0" borderId="0" xfId="0" applyFont="1" applyFill="1" applyAlignment="1">
      <alignment horizontal="center"/>
    </xf>
    <xf numFmtId="0" fontId="32" fillId="0" borderId="4" xfId="0" applyFont="1" applyFill="1" applyBorder="1" applyAlignment="1" applyProtection="1">
      <alignment horizontal="center" vertical="center"/>
      <protection locked="0"/>
    </xf>
    <xf numFmtId="0" fontId="26" fillId="0" borderId="35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64" fontId="2" fillId="0" borderId="11" xfId="2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0" xfId="0" applyFont="1" applyFill="1" applyAlignment="1"/>
    <xf numFmtId="0" fontId="1" fillId="0" borderId="1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2" fontId="1" fillId="0" borderId="0" xfId="2" applyNumberFormat="1" applyFont="1" applyFill="1" applyAlignment="1">
      <alignment horizontal="left"/>
    </xf>
    <xf numFmtId="0" fontId="1" fillId="0" borderId="0" xfId="0" applyFont="1" applyFill="1" applyAlignment="1" applyProtection="1">
      <alignment vertical="center"/>
    </xf>
    <xf numFmtId="0" fontId="10" fillId="0" borderId="46" xfId="0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32" fillId="0" borderId="27" xfId="0" applyFont="1" applyFill="1" applyBorder="1" applyAlignment="1" applyProtection="1">
      <alignment horizontal="center" vertical="center"/>
      <protection locked="0"/>
    </xf>
    <xf numFmtId="0" fontId="29" fillId="0" borderId="32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  <protection locked="0"/>
    </xf>
    <xf numFmtId="0" fontId="3" fillId="0" borderId="5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61" xfId="0" applyFont="1" applyFill="1" applyBorder="1" applyAlignment="1" applyProtection="1">
      <alignment horizontal="center" vertical="center"/>
      <protection locked="0"/>
    </xf>
    <xf numFmtId="0" fontId="3" fillId="0" borderId="40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1" fillId="6" borderId="0" xfId="0" applyFont="1" applyFill="1" applyAlignment="1" applyProtection="1">
      <alignment vertical="center"/>
    </xf>
    <xf numFmtId="0" fontId="3" fillId="0" borderId="44" xfId="0" applyFont="1" applyFill="1" applyBorder="1" applyAlignment="1">
      <alignment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0" fillId="0" borderId="0" xfId="0" applyFont="1" applyFill="1" applyAlignment="1" applyProtection="1">
      <alignment horizontal="center" vertical="center"/>
    </xf>
    <xf numFmtId="0" fontId="25" fillId="0" borderId="0" xfId="0" applyFont="1" applyAlignment="1">
      <alignment horizontal="left"/>
    </xf>
    <xf numFmtId="0" fontId="1" fillId="6" borderId="0" xfId="0" applyFont="1" applyFill="1" applyAlignment="1" applyProtection="1">
      <alignment horizontal="right" vertical="center"/>
    </xf>
    <xf numFmtId="0" fontId="34" fillId="5" borderId="0" xfId="0" applyFont="1" applyFill="1" applyAlignment="1" applyProtection="1">
      <alignment horizontal="left" wrapText="1"/>
      <protection locked="0"/>
    </xf>
    <xf numFmtId="0" fontId="28" fillId="0" borderId="0" xfId="0" applyFont="1" applyAlignment="1" applyProtection="1">
      <alignment horizontal="center"/>
      <protection locked="0"/>
    </xf>
    <xf numFmtId="2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5" borderId="0" xfId="0" applyFont="1" applyFill="1" applyAlignment="1">
      <alignment horizontal="left"/>
    </xf>
    <xf numFmtId="0" fontId="31" fillId="0" borderId="30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31" fillId="0" borderId="55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31" fillId="0" borderId="64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9" xfId="2" applyNumberFormat="1" applyFont="1" applyFill="1" applyBorder="1" applyAlignment="1">
      <alignment horizontal="center" vertical="center"/>
    </xf>
    <xf numFmtId="164" fontId="2" fillId="0" borderId="10" xfId="2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>
      <alignment horizontal="center"/>
    </xf>
    <xf numFmtId="0" fontId="19" fillId="0" borderId="0" xfId="0" applyFont="1" applyFill="1" applyAlignment="1" applyProtection="1">
      <alignment horizontal="center" vertical="center"/>
      <protection locked="0"/>
    </xf>
    <xf numFmtId="0" fontId="1" fillId="0" borderId="6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20" fillId="0" borderId="0" xfId="0" applyFont="1" applyFill="1" applyAlignment="1" applyProtection="1">
      <alignment horizontal="right" vertical="center"/>
    </xf>
    <xf numFmtId="0" fontId="9" fillId="0" borderId="0" xfId="0" applyFont="1" applyFill="1" applyAlignment="1">
      <alignment horizontal="left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9" fillId="0" borderId="0" xfId="0" applyFont="1" applyFill="1" applyAlignment="1">
      <alignment horizontal="right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3" fillId="0" borderId="68" xfId="0" applyFont="1" applyFill="1" applyBorder="1" applyAlignment="1" applyProtection="1">
      <alignment horizontal="center" vertical="center" wrapText="1"/>
      <protection locked="0"/>
    </xf>
    <xf numFmtId="0" fontId="3" fillId="0" borderId="31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55" xfId="0" applyFont="1" applyFill="1" applyBorder="1" applyAlignment="1" applyProtection="1">
      <alignment horizontal="center" vertical="center"/>
    </xf>
    <xf numFmtId="0" fontId="15" fillId="0" borderId="28" xfId="0" applyFont="1" applyFill="1" applyBorder="1" applyAlignment="1" applyProtection="1">
      <alignment horizontal="center" vertical="center"/>
    </xf>
    <xf numFmtId="0" fontId="15" fillId="0" borderId="67" xfId="0" applyFont="1" applyFill="1" applyBorder="1" applyAlignment="1" applyProtection="1">
      <alignment horizontal="center" vertical="center"/>
    </xf>
    <xf numFmtId="0" fontId="15" fillId="0" borderId="63" xfId="0" applyFont="1" applyFill="1" applyBorder="1" applyAlignment="1" applyProtection="1">
      <alignment horizontal="center" vertical="center"/>
    </xf>
    <xf numFmtId="0" fontId="15" fillId="0" borderId="39" xfId="0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</xf>
    <xf numFmtId="0" fontId="15" fillId="0" borderId="55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/>
    </xf>
    <xf numFmtId="0" fontId="4" fillId="0" borderId="49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68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69" xfId="0" applyFont="1" applyFill="1" applyBorder="1" applyAlignment="1" applyProtection="1">
      <alignment horizontal="center" vertical="center"/>
    </xf>
    <xf numFmtId="0" fontId="4" fillId="0" borderId="40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66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15" fillId="0" borderId="68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69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 wrapText="1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67" xfId="0" applyFont="1" applyFill="1" applyBorder="1" applyAlignment="1" applyProtection="1">
      <alignment horizontal="center" vertical="center"/>
    </xf>
    <xf numFmtId="0" fontId="2" fillId="0" borderId="63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52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15" fillId="0" borderId="28" xfId="0" applyFont="1" applyBorder="1" applyAlignment="1" applyProtection="1">
      <alignment horizontal="center" vertical="center"/>
    </xf>
    <xf numFmtId="0" fontId="15" fillId="0" borderId="67" xfId="0" applyFont="1" applyBorder="1" applyAlignment="1" applyProtection="1">
      <alignment horizontal="center" vertical="center"/>
    </xf>
    <xf numFmtId="0" fontId="15" fillId="0" borderId="63" xfId="0" applyFont="1" applyBorder="1" applyAlignment="1" applyProtection="1">
      <alignment horizontal="center" vertical="center"/>
    </xf>
    <xf numFmtId="0" fontId="15" fillId="0" borderId="39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15" fillId="0" borderId="55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</xf>
    <xf numFmtId="0" fontId="2" fillId="0" borderId="6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 wrapText="1"/>
    </xf>
    <xf numFmtId="0" fontId="4" fillId="0" borderId="49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8" fillId="0" borderId="68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69" xfId="0" applyFont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39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10" fillId="6" borderId="62" xfId="0" applyFont="1" applyFill="1" applyBorder="1" applyAlignment="1" applyProtection="1">
      <alignment horizontal="center" vertical="center"/>
    </xf>
    <xf numFmtId="0" fontId="10" fillId="6" borderId="29" xfId="0" applyFont="1" applyFill="1" applyBorder="1" applyAlignment="1" applyProtection="1">
      <alignment horizontal="center" vertical="center"/>
    </xf>
    <xf numFmtId="0" fontId="10" fillId="6" borderId="41" xfId="0" applyFont="1" applyFill="1" applyBorder="1" applyAlignment="1" applyProtection="1">
      <alignment horizontal="center" vertical="center"/>
    </xf>
    <xf numFmtId="0" fontId="10" fillId="0" borderId="62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10" fillId="0" borderId="31" xfId="0" applyFont="1" applyBorder="1" applyAlignment="1" applyProtection="1">
      <alignment horizontal="center" vertical="center"/>
    </xf>
    <xf numFmtId="0" fontId="8" fillId="0" borderId="55" xfId="0" applyFont="1" applyBorder="1" applyAlignment="1" applyProtection="1">
      <alignment horizontal="center" vertical="center"/>
    </xf>
    <xf numFmtId="0" fontId="15" fillId="0" borderId="28" xfId="1" applyFont="1" applyBorder="1" applyAlignment="1" applyProtection="1">
      <alignment horizontal="center" vertical="center"/>
    </xf>
    <xf numFmtId="0" fontId="15" fillId="0" borderId="67" xfId="1" applyFont="1" applyBorder="1" applyAlignment="1" applyProtection="1">
      <alignment horizontal="center" vertical="center"/>
    </xf>
    <xf numFmtId="0" fontId="15" fillId="0" borderId="63" xfId="1" applyFont="1" applyBorder="1" applyAlignment="1" applyProtection="1">
      <alignment horizontal="center" vertical="center"/>
    </xf>
    <xf numFmtId="0" fontId="15" fillId="0" borderId="39" xfId="1" applyFont="1" applyBorder="1" applyAlignment="1" applyProtection="1">
      <alignment horizontal="center" vertical="center"/>
    </xf>
    <xf numFmtId="0" fontId="15" fillId="0" borderId="12" xfId="1" applyFont="1" applyBorder="1" applyAlignment="1" applyProtection="1">
      <alignment horizontal="center" vertical="center"/>
    </xf>
    <xf numFmtId="0" fontId="15" fillId="0" borderId="55" xfId="1" applyFont="1" applyBorder="1" applyAlignment="1" applyProtection="1">
      <alignment horizontal="center" vertical="center"/>
    </xf>
    <xf numFmtId="0" fontId="4" fillId="0" borderId="30" xfId="1" applyFont="1" applyBorder="1" applyAlignment="1" applyProtection="1">
      <alignment horizontal="center" vertical="center"/>
    </xf>
    <xf numFmtId="0" fontId="4" fillId="0" borderId="31" xfId="1" applyFont="1" applyBorder="1" applyAlignment="1" applyProtection="1">
      <alignment horizontal="center" vertical="center"/>
    </xf>
    <xf numFmtId="0" fontId="26" fillId="0" borderId="0" xfId="0" applyFont="1" applyFill="1" applyAlignment="1" applyProtection="1">
      <alignment horizontal="right" vertical="center"/>
    </xf>
    <xf numFmtId="0" fontId="4" fillId="0" borderId="39" xfId="1" applyFont="1" applyBorder="1" applyAlignment="1" applyProtection="1">
      <alignment horizontal="center" vertical="center"/>
    </xf>
    <xf numFmtId="0" fontId="4" fillId="0" borderId="12" xfId="1" applyFont="1" applyBorder="1" applyAlignment="1" applyProtection="1">
      <alignment horizontal="center" vertical="center"/>
    </xf>
    <xf numFmtId="0" fontId="4" fillId="0" borderId="55" xfId="1" applyFont="1" applyBorder="1" applyAlignment="1" applyProtection="1">
      <alignment horizontal="center" vertical="center"/>
    </xf>
    <xf numFmtId="0" fontId="3" fillId="0" borderId="30" xfId="1" applyFont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2" fillId="0" borderId="9" xfId="1" applyFont="1" applyBorder="1" applyAlignment="1" applyProtection="1">
      <alignment horizontal="center" vertical="center"/>
    </xf>
    <xf numFmtId="0" fontId="2" fillId="0" borderId="66" xfId="1" applyFont="1" applyBorder="1" applyAlignment="1" applyProtection="1">
      <alignment horizontal="center" vertical="center"/>
    </xf>
    <xf numFmtId="0" fontId="2" fillId="0" borderId="10" xfId="1" applyFont="1" applyBorder="1" applyAlignment="1" applyProtection="1">
      <alignment horizontal="center" vertical="center"/>
    </xf>
    <xf numFmtId="0" fontId="4" fillId="0" borderId="13" xfId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17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49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0" fontId="4" fillId="0" borderId="18" xfId="1" applyFont="1" applyBorder="1" applyAlignment="1" applyProtection="1">
      <alignment horizontal="center" vertical="center" wrapText="1"/>
    </xf>
    <xf numFmtId="0" fontId="4" fillId="0" borderId="45" xfId="1" applyFont="1" applyBorder="1" applyAlignment="1" applyProtection="1">
      <alignment horizontal="center" vertical="center" wrapText="1"/>
    </xf>
    <xf numFmtId="0" fontId="33" fillId="0" borderId="28" xfId="0" applyFont="1" applyBorder="1" applyAlignment="1">
      <alignment vertical="center" wrapText="1"/>
    </xf>
    <xf numFmtId="0" fontId="33" fillId="0" borderId="67" xfId="0" applyFont="1" applyBorder="1" applyAlignment="1">
      <alignment vertical="center" wrapText="1"/>
    </xf>
    <xf numFmtId="0" fontId="33" fillId="0" borderId="63" xfId="0" applyFont="1" applyBorder="1" applyAlignment="1">
      <alignment vertical="center" wrapText="1"/>
    </xf>
    <xf numFmtId="0" fontId="33" fillId="0" borderId="68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3" fillId="0" borderId="69" xfId="0" applyFont="1" applyBorder="1" applyAlignment="1">
      <alignment vertical="center" wrapText="1"/>
    </xf>
    <xf numFmtId="0" fontId="33" fillId="0" borderId="39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33" fillId="0" borderId="55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</xdr:colOff>
      <xdr:row>4</xdr:row>
      <xdr:rowOff>152400</xdr:rowOff>
    </xdr:to>
    <xdr:pic>
      <xdr:nvPicPr>
        <xdr:cNvPr id="1426" name="Picture 2">
          <a:extLst>
            <a:ext uri="{FF2B5EF4-FFF2-40B4-BE49-F238E27FC236}">
              <a16:creationId xmlns:a16="http://schemas.microsoft.com/office/drawing/2014/main" xmlns="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632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Y190"/>
  <sheetViews>
    <sheetView showGridLines="0" topLeftCell="A19" zoomScaleNormal="100" workbookViewId="0">
      <selection activeCell="C20" sqref="C20"/>
    </sheetView>
  </sheetViews>
  <sheetFormatPr defaultRowHeight="12.75" x14ac:dyDescent="0.2"/>
  <cols>
    <col min="1" max="1" width="6" customWidth="1"/>
    <col min="3" max="3" width="11.28515625" customWidth="1"/>
    <col min="7" max="7" width="9.85546875" customWidth="1"/>
    <col min="8" max="8" width="10.28515625" customWidth="1"/>
    <col min="9" max="9" width="10.85546875" customWidth="1"/>
    <col min="10" max="10" width="12" customWidth="1"/>
    <col min="11" max="25" width="9.140625" style="84" customWidth="1"/>
  </cols>
  <sheetData>
    <row r="2" spans="1:25" s="69" customFormat="1" ht="16.5" x14ac:dyDescent="0.25">
      <c r="D2" s="68" t="s">
        <v>91</v>
      </c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s="69" customFormat="1" ht="16.5" x14ac:dyDescent="0.25">
      <c r="D3" s="206" t="s">
        <v>101</v>
      </c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spans="1:25" x14ac:dyDescent="0.2">
      <c r="D4" s="427" t="s">
        <v>146</v>
      </c>
      <c r="E4" s="427"/>
      <c r="F4" s="427"/>
      <c r="G4" s="427"/>
      <c r="H4" s="427"/>
      <c r="I4" s="427"/>
      <c r="J4" s="427"/>
    </row>
    <row r="6" spans="1:25" s="70" customFormat="1" ht="14.25" x14ac:dyDescent="0.2">
      <c r="A6" s="70" t="s">
        <v>90</v>
      </c>
      <c r="I6" s="2" t="s">
        <v>60</v>
      </c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</row>
    <row r="7" spans="1:25" s="70" customFormat="1" ht="14.25" x14ac:dyDescent="0.2">
      <c r="G7" s="428" t="s">
        <v>100</v>
      </c>
      <c r="H7" s="428"/>
      <c r="I7" s="428"/>
      <c r="J7" s="428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</row>
    <row r="8" spans="1:25" s="70" customFormat="1" ht="14.25" x14ac:dyDescent="0.2">
      <c r="B8" s="201"/>
      <c r="D8" s="225"/>
      <c r="G8" s="343"/>
      <c r="H8" s="343"/>
      <c r="I8" s="343"/>
      <c r="J8" s="343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</row>
    <row r="9" spans="1:25" s="70" customFormat="1" ht="14.25" x14ac:dyDescent="0.2">
      <c r="B9" s="201" t="s">
        <v>148</v>
      </c>
      <c r="D9" s="225"/>
      <c r="G9" s="343"/>
      <c r="H9" s="343"/>
      <c r="I9" s="343"/>
      <c r="J9" s="343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</row>
    <row r="10" spans="1:25" s="70" customFormat="1" ht="15" x14ac:dyDescent="0.25">
      <c r="B10" s="201" t="s">
        <v>62</v>
      </c>
      <c r="D10" s="432"/>
      <c r="E10" s="432"/>
      <c r="F10" s="432"/>
      <c r="G10" s="432"/>
      <c r="H10" s="432"/>
      <c r="I10" s="432"/>
      <c r="J10" s="432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</row>
    <row r="11" spans="1:25" ht="15" x14ac:dyDescent="0.25">
      <c r="B11" s="202" t="s">
        <v>17</v>
      </c>
      <c r="C11" s="70"/>
      <c r="D11" s="431"/>
      <c r="E11" s="431"/>
      <c r="F11" s="431"/>
      <c r="G11" s="431"/>
      <c r="H11" s="431"/>
      <c r="I11" s="431"/>
      <c r="J11" s="431"/>
    </row>
    <row r="12" spans="1:25" ht="15" x14ac:dyDescent="0.25">
      <c r="B12" s="201" t="s">
        <v>93</v>
      </c>
      <c r="C12" s="70"/>
      <c r="D12" s="433"/>
      <c r="E12" s="433"/>
      <c r="F12" s="433"/>
      <c r="G12" s="433"/>
      <c r="H12" s="433"/>
      <c r="I12" s="433"/>
      <c r="J12" s="433"/>
    </row>
    <row r="13" spans="1:25" x14ac:dyDescent="0.2">
      <c r="C13" s="162"/>
    </row>
    <row r="14" spans="1:25" x14ac:dyDescent="0.2">
      <c r="D14" s="160"/>
      <c r="H14" s="161" t="s">
        <v>94</v>
      </c>
    </row>
    <row r="15" spans="1:25" x14ac:dyDescent="0.2">
      <c r="D15" s="161"/>
    </row>
    <row r="16" spans="1:25" s="70" customFormat="1" ht="15" x14ac:dyDescent="0.25">
      <c r="B16" s="70" t="s">
        <v>63</v>
      </c>
      <c r="D16" s="221" t="s">
        <v>136</v>
      </c>
      <c r="F16" s="91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</row>
    <row r="17" spans="1:25" s="70" customFormat="1" ht="15" x14ac:dyDescent="0.25">
      <c r="D17" s="71"/>
      <c r="F17" s="72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</row>
    <row r="18" spans="1:25" s="70" customFormat="1" ht="15" x14ac:dyDescent="0.25">
      <c r="B18" s="70" t="s">
        <v>64</v>
      </c>
      <c r="D18" s="221" t="s">
        <v>98</v>
      </c>
      <c r="E18" s="222"/>
      <c r="F18" s="222"/>
      <c r="G18" s="222"/>
      <c r="H18" s="222"/>
      <c r="I18" s="222"/>
      <c r="J18" s="222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</row>
    <row r="19" spans="1:25" s="70" customFormat="1" ht="29.25" customHeight="1" x14ac:dyDescent="0.2">
      <c r="B19" s="203" t="s">
        <v>65</v>
      </c>
      <c r="D19" s="429" t="s">
        <v>147</v>
      </c>
      <c r="E19" s="429"/>
      <c r="F19" s="429"/>
      <c r="G19" s="429"/>
      <c r="H19" s="429"/>
      <c r="I19" s="429"/>
      <c r="J19" s="429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</row>
    <row r="20" spans="1:25" s="70" customFormat="1" ht="15" x14ac:dyDescent="0.25">
      <c r="B20" s="70" t="s">
        <v>66</v>
      </c>
      <c r="D20" s="434" t="s">
        <v>99</v>
      </c>
      <c r="E20" s="434"/>
      <c r="F20" s="434"/>
      <c r="G20" s="434"/>
      <c r="H20" s="434"/>
      <c r="I20" s="434"/>
      <c r="J20" s="434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</row>
    <row r="23" spans="1:25" ht="18" x14ac:dyDescent="0.25">
      <c r="F23" s="67" t="s">
        <v>18</v>
      </c>
    </row>
    <row r="25" spans="1:25" ht="14.25" x14ac:dyDescent="0.2">
      <c r="A25" s="430" t="s">
        <v>115</v>
      </c>
      <c r="B25" s="430"/>
      <c r="C25" s="430"/>
      <c r="D25" s="430"/>
      <c r="E25" s="430"/>
      <c r="F25" s="430"/>
      <c r="G25" s="430"/>
      <c r="H25" s="430"/>
      <c r="I25" s="430"/>
      <c r="J25" s="430"/>
    </row>
    <row r="27" spans="1:25" ht="13.5" thickBot="1" x14ac:dyDescent="0.25"/>
    <row r="28" spans="1:25" s="65" customFormat="1" ht="22.35" customHeight="1" x14ac:dyDescent="0.2">
      <c r="C28" s="439" t="s">
        <v>67</v>
      </c>
      <c r="D28" s="441" t="s">
        <v>71</v>
      </c>
      <c r="E28" s="442"/>
      <c r="F28" s="441" t="s">
        <v>74</v>
      </c>
      <c r="G28" s="442"/>
      <c r="H28" s="435" t="s">
        <v>137</v>
      </c>
      <c r="I28" s="437" t="s">
        <v>138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</row>
    <row r="29" spans="1:25" s="65" customFormat="1" ht="22.35" customHeight="1" thickBot="1" x14ac:dyDescent="0.25">
      <c r="C29" s="440"/>
      <c r="D29" s="392" t="s">
        <v>72</v>
      </c>
      <c r="E29" s="393" t="s">
        <v>73</v>
      </c>
      <c r="F29" s="392" t="s">
        <v>75</v>
      </c>
      <c r="G29" s="393" t="s">
        <v>76</v>
      </c>
      <c r="H29" s="436"/>
      <c r="I29" s="438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</row>
    <row r="30" spans="1:25" x14ac:dyDescent="0.2">
      <c r="C30" s="394" t="s">
        <v>68</v>
      </c>
      <c r="D30" s="395"/>
      <c r="E30" s="396"/>
      <c r="F30" s="395"/>
      <c r="G30" s="396"/>
      <c r="H30" s="397"/>
      <c r="I30" s="398"/>
    </row>
    <row r="31" spans="1:25" x14ac:dyDescent="0.2">
      <c r="C31" s="399" t="s">
        <v>69</v>
      </c>
      <c r="D31" s="400"/>
      <c r="E31" s="401"/>
      <c r="F31" s="400"/>
      <c r="G31" s="401"/>
      <c r="H31" s="402"/>
      <c r="I31" s="403"/>
    </row>
    <row r="32" spans="1:25" ht="13.5" thickBot="1" x14ac:dyDescent="0.25">
      <c r="C32" s="404" t="s">
        <v>70</v>
      </c>
      <c r="D32" s="405"/>
      <c r="E32" s="406"/>
      <c r="F32" s="405"/>
      <c r="G32" s="406"/>
      <c r="H32" s="346"/>
      <c r="I32" s="347"/>
    </row>
    <row r="36" spans="3:8" ht="15" x14ac:dyDescent="0.25">
      <c r="F36" s="244" t="s">
        <v>77</v>
      </c>
    </row>
    <row r="38" spans="3:8" ht="13.5" thickBot="1" x14ac:dyDescent="0.25"/>
    <row r="39" spans="3:8" x14ac:dyDescent="0.2">
      <c r="E39" s="245" t="s">
        <v>67</v>
      </c>
      <c r="F39" s="246" t="s">
        <v>72</v>
      </c>
      <c r="G39" s="247" t="s">
        <v>73</v>
      </c>
      <c r="H39" s="66"/>
    </row>
    <row r="40" spans="3:8" x14ac:dyDescent="0.2">
      <c r="E40" s="248" t="s">
        <v>68</v>
      </c>
      <c r="F40" s="63"/>
      <c r="G40" s="64"/>
      <c r="H40" s="66"/>
    </row>
    <row r="41" spans="3:8" x14ac:dyDescent="0.2">
      <c r="E41" s="248" t="s">
        <v>69</v>
      </c>
      <c r="F41" s="63"/>
      <c r="G41" s="242"/>
      <c r="H41" s="66"/>
    </row>
    <row r="42" spans="3:8" ht="13.5" thickBot="1" x14ac:dyDescent="0.25">
      <c r="E42" s="249" t="s">
        <v>70</v>
      </c>
      <c r="F42" s="90"/>
      <c r="G42" s="243"/>
      <c r="H42" s="66"/>
    </row>
    <row r="43" spans="3:8" x14ac:dyDescent="0.2">
      <c r="C43" s="250"/>
    </row>
    <row r="44" spans="3:8" x14ac:dyDescent="0.2">
      <c r="C44" s="250"/>
    </row>
    <row r="49" spans="1:25" s="80" customFormat="1" x14ac:dyDescent="0.2">
      <c r="A49" s="209" t="s">
        <v>61</v>
      </c>
      <c r="B49" s="200"/>
      <c r="C49" s="210"/>
      <c r="D49" s="200"/>
      <c r="E49" s="79"/>
      <c r="G49" s="210"/>
      <c r="H49" s="78" t="s">
        <v>92</v>
      </c>
      <c r="J49"/>
      <c r="K49" s="87"/>
      <c r="L49" s="87"/>
      <c r="M49" s="88"/>
      <c r="N49" s="87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</row>
    <row r="50" spans="1:25" s="80" customFormat="1" x14ac:dyDescent="0.2">
      <c r="A50" s="200"/>
      <c r="B50" s="209"/>
      <c r="C50" s="210"/>
      <c r="D50" s="210"/>
      <c r="E50" s="79"/>
      <c r="F50" s="79"/>
      <c r="G50" s="210"/>
      <c r="H50" s="210"/>
      <c r="I50" s="209"/>
      <c r="J50" s="210"/>
      <c r="K50" s="87"/>
      <c r="L50" s="87"/>
      <c r="M50" s="87"/>
      <c r="N50" s="87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</row>
    <row r="51" spans="1:25" s="80" customFormat="1" ht="12.75" customHeight="1" x14ac:dyDescent="0.2">
      <c r="A51" s="420"/>
      <c r="B51" s="420"/>
      <c r="C51" s="420"/>
      <c r="D51" s="420"/>
      <c r="E51" s="223"/>
      <c r="F51" s="223"/>
      <c r="G51" s="223"/>
      <c r="H51" s="216"/>
      <c r="I51" s="224"/>
      <c r="J51" s="224"/>
      <c r="K51" s="87"/>
      <c r="L51" s="87"/>
      <c r="M51" s="89"/>
      <c r="N51" s="87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</row>
    <row r="52" spans="1:25" x14ac:dyDescent="0.2">
      <c r="F52" s="79"/>
      <c r="H52" s="78"/>
      <c r="I52" s="79"/>
    </row>
    <row r="53" spans="1:25" x14ac:dyDescent="0.2">
      <c r="H53" s="80"/>
      <c r="I53" s="79"/>
    </row>
    <row r="54" spans="1:25" x14ac:dyDescent="0.2">
      <c r="D54" s="426"/>
      <c r="E54" s="426"/>
      <c r="F54" s="426"/>
      <c r="G54" s="426"/>
      <c r="H54" s="426"/>
      <c r="I54" s="200"/>
    </row>
    <row r="57" spans="1:25" s="84" customFormat="1" x14ac:dyDescent="0.2">
      <c r="A57" s="218"/>
      <c r="B57" s="218"/>
      <c r="C57" s="218"/>
      <c r="D57" s="218"/>
      <c r="E57" s="218"/>
      <c r="F57" s="218"/>
      <c r="G57" s="218"/>
      <c r="H57" s="218"/>
      <c r="I57" s="218"/>
      <c r="J57" s="218"/>
    </row>
    <row r="58" spans="1:25" s="84" customFormat="1" x14ac:dyDescent="0.2"/>
    <row r="59" spans="1:25" s="84" customFormat="1" x14ac:dyDescent="0.2"/>
    <row r="60" spans="1:25" s="84" customFormat="1" x14ac:dyDescent="0.2"/>
    <row r="61" spans="1:25" s="84" customFormat="1" x14ac:dyDescent="0.2"/>
    <row r="62" spans="1:25" s="84" customFormat="1" x14ac:dyDescent="0.2"/>
    <row r="63" spans="1:25" s="84" customFormat="1" x14ac:dyDescent="0.2"/>
    <row r="64" spans="1:25" s="84" customFormat="1" x14ac:dyDescent="0.2"/>
    <row r="65" s="84" customFormat="1" x14ac:dyDescent="0.2"/>
    <row r="66" s="84" customFormat="1" x14ac:dyDescent="0.2"/>
    <row r="67" s="84" customFormat="1" x14ac:dyDescent="0.2"/>
    <row r="68" s="84" customFormat="1" x14ac:dyDescent="0.2"/>
    <row r="69" s="84" customFormat="1" x14ac:dyDescent="0.2"/>
    <row r="70" s="84" customFormat="1" x14ac:dyDescent="0.2"/>
    <row r="71" s="84" customFormat="1" x14ac:dyDescent="0.2"/>
    <row r="72" s="84" customFormat="1" x14ac:dyDescent="0.2"/>
    <row r="73" s="84" customFormat="1" x14ac:dyDescent="0.2"/>
    <row r="74" s="84" customFormat="1" x14ac:dyDescent="0.2"/>
    <row r="75" s="84" customFormat="1" x14ac:dyDescent="0.2"/>
    <row r="76" s="84" customFormat="1" x14ac:dyDescent="0.2"/>
    <row r="77" s="84" customFormat="1" x14ac:dyDescent="0.2"/>
    <row r="78" s="84" customFormat="1" x14ac:dyDescent="0.2"/>
    <row r="79" s="84" customFormat="1" x14ac:dyDescent="0.2"/>
    <row r="80" s="84" customFormat="1" x14ac:dyDescent="0.2"/>
    <row r="81" s="84" customFormat="1" x14ac:dyDescent="0.2"/>
    <row r="82" s="84" customFormat="1" x14ac:dyDescent="0.2"/>
    <row r="83" s="84" customFormat="1" x14ac:dyDescent="0.2"/>
    <row r="84" s="84" customFormat="1" x14ac:dyDescent="0.2"/>
    <row r="85" s="84" customFormat="1" x14ac:dyDescent="0.2"/>
    <row r="86" s="84" customFormat="1" x14ac:dyDescent="0.2"/>
    <row r="87" s="84" customFormat="1" x14ac:dyDescent="0.2"/>
    <row r="88" s="84" customFormat="1" x14ac:dyDescent="0.2"/>
    <row r="89" s="84" customFormat="1" x14ac:dyDescent="0.2"/>
    <row r="90" s="84" customFormat="1" x14ac:dyDescent="0.2"/>
    <row r="91" s="84" customFormat="1" x14ac:dyDescent="0.2"/>
    <row r="92" s="84" customFormat="1" x14ac:dyDescent="0.2"/>
    <row r="93" s="84" customFormat="1" x14ac:dyDescent="0.2"/>
    <row r="94" s="84" customFormat="1" x14ac:dyDescent="0.2"/>
    <row r="95" s="84" customFormat="1" x14ac:dyDescent="0.2"/>
    <row r="96" s="84" customFormat="1" x14ac:dyDescent="0.2"/>
    <row r="97" s="84" customFormat="1" x14ac:dyDescent="0.2"/>
    <row r="98" s="84" customFormat="1" x14ac:dyDescent="0.2"/>
    <row r="99" s="84" customFormat="1" x14ac:dyDescent="0.2"/>
    <row r="100" s="84" customFormat="1" x14ac:dyDescent="0.2"/>
    <row r="101" s="84" customFormat="1" x14ac:dyDescent="0.2"/>
    <row r="102" s="84" customFormat="1" x14ac:dyDescent="0.2"/>
    <row r="103" s="84" customFormat="1" x14ac:dyDescent="0.2"/>
    <row r="104" s="84" customFormat="1" x14ac:dyDescent="0.2"/>
    <row r="105" s="84" customFormat="1" x14ac:dyDescent="0.2"/>
    <row r="106" s="84" customFormat="1" x14ac:dyDescent="0.2"/>
    <row r="107" s="84" customFormat="1" x14ac:dyDescent="0.2"/>
    <row r="108" s="84" customFormat="1" x14ac:dyDescent="0.2"/>
    <row r="109" s="84" customFormat="1" x14ac:dyDescent="0.2"/>
    <row r="110" s="84" customFormat="1" x14ac:dyDescent="0.2"/>
    <row r="111" s="84" customFormat="1" x14ac:dyDescent="0.2"/>
    <row r="112" s="84" customFormat="1" x14ac:dyDescent="0.2"/>
    <row r="113" s="84" customFormat="1" x14ac:dyDescent="0.2"/>
    <row r="114" s="84" customFormat="1" x14ac:dyDescent="0.2"/>
    <row r="115" s="84" customFormat="1" x14ac:dyDescent="0.2"/>
    <row r="116" s="84" customFormat="1" x14ac:dyDescent="0.2"/>
    <row r="117" s="84" customFormat="1" x14ac:dyDescent="0.2"/>
    <row r="118" s="84" customFormat="1" x14ac:dyDescent="0.2"/>
    <row r="119" s="84" customFormat="1" x14ac:dyDescent="0.2"/>
    <row r="120" s="84" customFormat="1" x14ac:dyDescent="0.2"/>
    <row r="121" s="84" customFormat="1" x14ac:dyDescent="0.2"/>
    <row r="122" s="84" customFormat="1" x14ac:dyDescent="0.2"/>
    <row r="123" s="84" customFormat="1" x14ac:dyDescent="0.2"/>
    <row r="124" s="84" customFormat="1" x14ac:dyDescent="0.2"/>
    <row r="125" s="84" customFormat="1" x14ac:dyDescent="0.2"/>
    <row r="126" s="84" customFormat="1" x14ac:dyDescent="0.2"/>
    <row r="127" s="84" customFormat="1" x14ac:dyDescent="0.2"/>
    <row r="128" s="84" customFormat="1" x14ac:dyDescent="0.2"/>
    <row r="129" s="84" customFormat="1" x14ac:dyDescent="0.2"/>
    <row r="130" s="84" customFormat="1" x14ac:dyDescent="0.2"/>
    <row r="131" s="84" customFormat="1" x14ac:dyDescent="0.2"/>
    <row r="132" s="84" customFormat="1" x14ac:dyDescent="0.2"/>
    <row r="133" s="84" customFormat="1" x14ac:dyDescent="0.2"/>
    <row r="134" s="84" customFormat="1" x14ac:dyDescent="0.2"/>
    <row r="135" s="84" customFormat="1" x14ac:dyDescent="0.2"/>
    <row r="136" s="84" customFormat="1" x14ac:dyDescent="0.2"/>
    <row r="137" s="84" customFormat="1" x14ac:dyDescent="0.2"/>
    <row r="138" s="84" customFormat="1" x14ac:dyDescent="0.2"/>
    <row r="139" s="84" customFormat="1" x14ac:dyDescent="0.2"/>
    <row r="140" s="84" customFormat="1" x14ac:dyDescent="0.2"/>
    <row r="141" s="84" customFormat="1" x14ac:dyDescent="0.2"/>
    <row r="142" s="84" customFormat="1" x14ac:dyDescent="0.2"/>
    <row r="143" s="84" customFormat="1" x14ac:dyDescent="0.2"/>
    <row r="144" s="84" customFormat="1" x14ac:dyDescent="0.2"/>
    <row r="145" s="84" customFormat="1" x14ac:dyDescent="0.2"/>
    <row r="146" s="84" customFormat="1" x14ac:dyDescent="0.2"/>
    <row r="147" s="84" customFormat="1" x14ac:dyDescent="0.2"/>
    <row r="148" s="84" customFormat="1" x14ac:dyDescent="0.2"/>
    <row r="149" s="84" customFormat="1" x14ac:dyDescent="0.2"/>
    <row r="150" s="84" customFormat="1" x14ac:dyDescent="0.2"/>
    <row r="151" s="84" customFormat="1" x14ac:dyDescent="0.2"/>
    <row r="152" s="84" customFormat="1" x14ac:dyDescent="0.2"/>
    <row r="153" s="84" customFormat="1" x14ac:dyDescent="0.2"/>
    <row r="154" s="84" customFormat="1" x14ac:dyDescent="0.2"/>
    <row r="155" s="84" customFormat="1" x14ac:dyDescent="0.2"/>
    <row r="156" s="84" customFormat="1" x14ac:dyDescent="0.2"/>
    <row r="157" s="84" customFormat="1" x14ac:dyDescent="0.2"/>
    <row r="158" s="84" customFormat="1" x14ac:dyDescent="0.2"/>
    <row r="159" s="84" customFormat="1" x14ac:dyDescent="0.2"/>
    <row r="160" s="84" customFormat="1" x14ac:dyDescent="0.2"/>
    <row r="161" s="84" customFormat="1" x14ac:dyDescent="0.2"/>
    <row r="162" s="84" customFormat="1" x14ac:dyDescent="0.2"/>
    <row r="163" s="84" customFormat="1" x14ac:dyDescent="0.2"/>
    <row r="164" s="84" customFormat="1" x14ac:dyDescent="0.2"/>
    <row r="165" s="84" customFormat="1" x14ac:dyDescent="0.2"/>
    <row r="166" s="84" customFormat="1" x14ac:dyDescent="0.2"/>
    <row r="167" s="84" customFormat="1" x14ac:dyDescent="0.2"/>
    <row r="168" s="84" customFormat="1" x14ac:dyDescent="0.2"/>
    <row r="169" s="84" customFormat="1" x14ac:dyDescent="0.2"/>
    <row r="170" s="84" customFormat="1" x14ac:dyDescent="0.2"/>
    <row r="171" s="84" customFormat="1" x14ac:dyDescent="0.2"/>
    <row r="172" s="84" customFormat="1" x14ac:dyDescent="0.2"/>
    <row r="173" s="84" customFormat="1" x14ac:dyDescent="0.2"/>
    <row r="174" s="84" customFormat="1" x14ac:dyDescent="0.2"/>
    <row r="175" s="84" customFormat="1" x14ac:dyDescent="0.2"/>
    <row r="176" s="84" customFormat="1" x14ac:dyDescent="0.2"/>
    <row r="177" s="84" customFormat="1" x14ac:dyDescent="0.2"/>
    <row r="178" s="84" customFormat="1" x14ac:dyDescent="0.2"/>
    <row r="179" s="84" customFormat="1" x14ac:dyDescent="0.2"/>
    <row r="180" s="84" customFormat="1" x14ac:dyDescent="0.2"/>
    <row r="181" s="84" customFormat="1" x14ac:dyDescent="0.2"/>
    <row r="182" s="84" customFormat="1" x14ac:dyDescent="0.2"/>
    <row r="183" s="84" customFormat="1" x14ac:dyDescent="0.2"/>
    <row r="184" s="84" customFormat="1" x14ac:dyDescent="0.2"/>
    <row r="185" s="84" customFormat="1" x14ac:dyDescent="0.2"/>
    <row r="186" s="84" customFormat="1" x14ac:dyDescent="0.2"/>
    <row r="187" s="84" customFormat="1" x14ac:dyDescent="0.2"/>
    <row r="188" s="84" customFormat="1" x14ac:dyDescent="0.2"/>
    <row r="189" s="84" customFormat="1" x14ac:dyDescent="0.2"/>
    <row r="190" s="84" customFormat="1" x14ac:dyDescent="0.2"/>
  </sheetData>
  <sheetProtection selectLockedCells="1"/>
  <mergeCells count="14">
    <mergeCell ref="D54:H54"/>
    <mergeCell ref="D4:J4"/>
    <mergeCell ref="G7:J7"/>
    <mergeCell ref="D19:J19"/>
    <mergeCell ref="A25:J25"/>
    <mergeCell ref="D11:J11"/>
    <mergeCell ref="D10:J10"/>
    <mergeCell ref="D12:J12"/>
    <mergeCell ref="D20:J20"/>
    <mergeCell ref="H28:H29"/>
    <mergeCell ref="I28:I29"/>
    <mergeCell ref="C28:C29"/>
    <mergeCell ref="D28:E28"/>
    <mergeCell ref="F28:G28"/>
  </mergeCells>
  <phoneticPr fontId="3" type="noConversion"/>
  <dataValidations count="7">
    <dataValidation type="list" allowBlank="1" showInputMessage="1" showErrorMessage="1" sqref="A51">
      <formula1>Decan</formula1>
    </dataValidation>
    <dataValidation type="list" allowBlank="1" showInputMessage="1" showErrorMessage="1" sqref="D54:H54">
      <formula1>Director</formula1>
    </dataValidation>
    <dataValidation type="list" allowBlank="1" showInputMessage="1" showErrorMessage="1" sqref="D10 J6 H6">
      <formula1>ciclul_de_studii</formula1>
    </dataValidation>
    <dataValidation type="list" allowBlank="1" showInputMessage="1" showErrorMessage="1" sqref="D11">
      <formula1>Domeniul</formula1>
    </dataValidation>
    <dataValidation type="list" allowBlank="1" showInputMessage="1" showErrorMessage="1" sqref="D12">
      <formula1>Programul_de_studii</formula1>
    </dataValidation>
    <dataValidation type="list" allowBlank="1" showInputMessage="1" showErrorMessage="1" sqref="D20">
      <formula1>Forma</formula1>
    </dataValidation>
    <dataValidation type="list" allowBlank="1" showInputMessage="1" showErrorMessage="1" sqref="D4:J4">
      <formula1>Departament</formula1>
    </dataValidation>
  </dataValidations>
  <pageMargins left="0.55118110236220474" right="0.47244094488188981" top="0.51181102362204722" bottom="0.70866141732283472" header="0.15748031496062992" footer="0.19685039370078741"/>
  <pageSetup paperSize="9" scale="97" orientation="portrait" r:id="rId1"/>
  <headerFooter alignWithMargins="0">
    <oddFooter>&amp;LF 83.07/Ed.07_F04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61"/>
  <sheetViews>
    <sheetView showGridLines="0" tabSelected="1" zoomScaleNormal="100" workbookViewId="0">
      <selection activeCell="K3" sqref="K3"/>
    </sheetView>
  </sheetViews>
  <sheetFormatPr defaultColWidth="9.140625" defaultRowHeight="12.75" x14ac:dyDescent="0.2"/>
  <cols>
    <col min="1" max="1" width="6.7109375" style="265" customWidth="1"/>
    <col min="2" max="2" width="10.140625" style="265" customWidth="1"/>
    <col min="3" max="3" width="11.140625" style="265" customWidth="1"/>
    <col min="4" max="4" width="7" style="265" customWidth="1"/>
    <col min="5" max="12" width="6.28515625" style="265" customWidth="1"/>
    <col min="13" max="13" width="2.85546875" style="265" customWidth="1"/>
    <col min="14" max="16384" width="9.140625" style="265"/>
  </cols>
  <sheetData>
    <row r="1" spans="1:13" s="263" customFormat="1" ht="16.5" x14ac:dyDescent="0.25">
      <c r="B1" s="264" t="s">
        <v>91</v>
      </c>
    </row>
    <row r="2" spans="1:13" s="263" customFormat="1" ht="16.5" x14ac:dyDescent="0.25">
      <c r="B2" s="264" t="s">
        <v>97</v>
      </c>
    </row>
    <row r="3" spans="1:13" ht="16.5" x14ac:dyDescent="0.25">
      <c r="G3" s="263"/>
      <c r="H3" s="263"/>
      <c r="I3" s="263"/>
      <c r="J3" s="263"/>
      <c r="K3" s="61" t="s">
        <v>60</v>
      </c>
      <c r="L3" s="263"/>
      <c r="M3" s="263"/>
    </row>
    <row r="4" spans="1:13" x14ac:dyDescent="0.2">
      <c r="G4" s="454" t="str">
        <f>Pagina1!G7</f>
        <v>Prof. univ. dr. ing. Carol SCHNAKOVSZKY</v>
      </c>
      <c r="H4" s="455"/>
      <c r="I4" s="455"/>
      <c r="J4" s="455"/>
      <c r="K4" s="455"/>
      <c r="L4" s="455"/>
      <c r="M4" s="455"/>
    </row>
    <row r="6" spans="1:13" x14ac:dyDescent="0.2">
      <c r="G6" s="61"/>
      <c r="H6" s="344"/>
      <c r="I6" s="344"/>
      <c r="J6" s="344"/>
      <c r="K6" s="344"/>
      <c r="L6" s="344"/>
      <c r="M6" s="344"/>
    </row>
    <row r="7" spans="1:13" s="266" customFormat="1" ht="15" x14ac:dyDescent="0.25">
      <c r="B7" s="266" t="s">
        <v>62</v>
      </c>
      <c r="D7" s="267">
        <f>Pagina1!D10</f>
        <v>0</v>
      </c>
    </row>
    <row r="8" spans="1:13" s="266" customFormat="1" ht="15" x14ac:dyDescent="0.25">
      <c r="B8" s="266" t="s">
        <v>17</v>
      </c>
      <c r="D8" s="268" t="str">
        <f>CONCATENATE(Pagina1!D11,I8)</f>
        <v/>
      </c>
    </row>
    <row r="9" spans="1:13" s="266" customFormat="1" ht="15" x14ac:dyDescent="0.25">
      <c r="B9" s="269" t="s">
        <v>93</v>
      </c>
      <c r="D9" s="268" t="str">
        <f>CONCATENATE(Pagina1!D12,I9)</f>
        <v/>
      </c>
    </row>
    <row r="10" spans="1:13" s="266" customFormat="1" ht="15" x14ac:dyDescent="0.25">
      <c r="B10" s="269"/>
      <c r="D10" s="268"/>
    </row>
    <row r="11" spans="1:13" s="266" customFormat="1" ht="15" x14ac:dyDescent="0.25">
      <c r="B11" s="269"/>
      <c r="D11" s="268"/>
    </row>
    <row r="12" spans="1:13" x14ac:dyDescent="0.2">
      <c r="D12" s="270"/>
    </row>
    <row r="13" spans="1:13" ht="15.75" x14ac:dyDescent="0.25">
      <c r="F13" s="271" t="s">
        <v>18</v>
      </c>
    </row>
    <row r="15" spans="1:13" ht="15" customHeight="1" x14ac:dyDescent="0.2">
      <c r="A15" s="456" t="str">
        <f>Pagina1!A25</f>
        <v>Valabil începând cu anul I universitar 2025- 2026</v>
      </c>
      <c r="B15" s="456"/>
      <c r="C15" s="456"/>
      <c r="D15" s="456"/>
      <c r="E15" s="456"/>
      <c r="F15" s="456"/>
      <c r="G15" s="456"/>
      <c r="H15" s="456"/>
      <c r="I15" s="456"/>
      <c r="J15" s="456"/>
      <c r="K15" s="456"/>
      <c r="L15" s="456"/>
      <c r="M15" s="456"/>
    </row>
    <row r="18" spans="4:10" ht="18" x14ac:dyDescent="0.25">
      <c r="F18" s="272" t="s">
        <v>78</v>
      </c>
      <c r="J18" s="348"/>
    </row>
    <row r="19" spans="4:10" ht="13.5" thickBot="1" x14ac:dyDescent="0.25">
      <c r="J19" s="348"/>
    </row>
    <row r="20" spans="4:10" s="273" customFormat="1" ht="13.5" thickBot="1" x14ac:dyDescent="0.25">
      <c r="D20" s="451" t="s">
        <v>81</v>
      </c>
      <c r="E20" s="452"/>
      <c r="F20" s="452"/>
      <c r="G20" s="452"/>
      <c r="H20" s="452"/>
      <c r="I20" s="453"/>
      <c r="J20" s="450"/>
    </row>
    <row r="21" spans="4:10" s="273" customFormat="1" ht="13.5" thickBot="1" x14ac:dyDescent="0.25">
      <c r="D21" s="353" t="s">
        <v>67</v>
      </c>
      <c r="E21" s="354" t="s">
        <v>14</v>
      </c>
      <c r="F21" s="355" t="s">
        <v>5</v>
      </c>
      <c r="G21" s="356" t="s">
        <v>4</v>
      </c>
      <c r="H21" s="445" t="s">
        <v>79</v>
      </c>
      <c r="I21" s="446"/>
      <c r="J21" s="450"/>
    </row>
    <row r="22" spans="4:10" x14ac:dyDescent="0.2">
      <c r="D22" s="358" t="s">
        <v>68</v>
      </c>
      <c r="E22" s="359"/>
      <c r="F22" s="360"/>
      <c r="G22" s="366"/>
      <c r="H22" s="457">
        <f>G22+E22+F22</f>
        <v>0</v>
      </c>
      <c r="I22" s="458"/>
      <c r="J22" s="349"/>
    </row>
    <row r="23" spans="4:10" x14ac:dyDescent="0.2">
      <c r="D23" s="361" t="s">
        <v>69</v>
      </c>
      <c r="E23" s="359"/>
      <c r="F23" s="359"/>
      <c r="G23" s="407"/>
      <c r="H23" s="459">
        <f>G23+E23+F23</f>
        <v>0</v>
      </c>
      <c r="I23" s="460"/>
      <c r="J23" s="349"/>
    </row>
    <row r="24" spans="4:10" ht="13.5" thickBot="1" x14ac:dyDescent="0.25">
      <c r="D24" s="361" t="s">
        <v>70</v>
      </c>
      <c r="E24" s="362"/>
      <c r="F24" s="362"/>
      <c r="G24" s="408"/>
      <c r="H24" s="443">
        <f>G24+E24+F24</f>
        <v>0</v>
      </c>
      <c r="I24" s="444"/>
      <c r="J24" s="349"/>
    </row>
    <row r="25" spans="4:10" ht="13.5" thickBot="1" x14ac:dyDescent="0.25">
      <c r="D25" s="363" t="s">
        <v>79</v>
      </c>
      <c r="E25" s="351">
        <f>E22+E23+E24</f>
        <v>0</v>
      </c>
      <c r="F25" s="352">
        <f>F22+F23+F24</f>
        <v>0</v>
      </c>
      <c r="G25" s="409">
        <f>G22+G23+G24</f>
        <v>0</v>
      </c>
      <c r="H25" s="445">
        <f>G25+E25+F25</f>
        <v>0</v>
      </c>
      <c r="I25" s="446"/>
      <c r="J25" s="349"/>
    </row>
    <row r="26" spans="4:10" ht="13.5" thickBot="1" x14ac:dyDescent="0.25">
      <c r="D26" s="364" t="s">
        <v>80</v>
      </c>
      <c r="E26" s="275" t="e">
        <f>E25/H25</f>
        <v>#DIV/0!</v>
      </c>
      <c r="F26" s="341" t="e">
        <f>F25/H25</f>
        <v>#DIV/0!</v>
      </c>
      <c r="G26" s="365" t="e">
        <f>G25/H25</f>
        <v>#DIV/0!</v>
      </c>
      <c r="H26" s="447" t="e">
        <f>G26+E26+F26</f>
        <v>#DIV/0!</v>
      </c>
      <c r="I26" s="448"/>
      <c r="J26" s="350"/>
    </row>
    <row r="27" spans="4:10" x14ac:dyDescent="0.2">
      <c r="J27" s="348"/>
    </row>
    <row r="28" spans="4:10" ht="13.5" thickBot="1" x14ac:dyDescent="0.25">
      <c r="J28" s="348"/>
    </row>
    <row r="29" spans="4:10" ht="13.5" thickBot="1" x14ac:dyDescent="0.25">
      <c r="E29" s="445" t="s">
        <v>82</v>
      </c>
      <c r="F29" s="465"/>
      <c r="G29" s="465"/>
      <c r="H29" s="465"/>
      <c r="I29" s="463" t="s">
        <v>116</v>
      </c>
    </row>
    <row r="30" spans="4:10" ht="13.5" thickBot="1" x14ac:dyDescent="0.25">
      <c r="E30" s="353" t="s">
        <v>67</v>
      </c>
      <c r="F30" s="354" t="s">
        <v>117</v>
      </c>
      <c r="G30" s="355" t="s">
        <v>118</v>
      </c>
      <c r="H30" s="356" t="s">
        <v>79</v>
      </c>
      <c r="I30" s="464"/>
    </row>
    <row r="31" spans="4:10" x14ac:dyDescent="0.2">
      <c r="E31" s="358" t="s">
        <v>68</v>
      </c>
      <c r="F31" s="359"/>
      <c r="G31" s="360"/>
      <c r="H31" s="366"/>
      <c r="I31" s="367"/>
    </row>
    <row r="32" spans="4:10" x14ac:dyDescent="0.2">
      <c r="E32" s="361" t="s">
        <v>69</v>
      </c>
      <c r="F32" s="359"/>
      <c r="G32" s="359"/>
      <c r="H32" s="366"/>
      <c r="I32" s="367"/>
    </row>
    <row r="33" spans="2:12" ht="13.5" thickBot="1" x14ac:dyDescent="0.25">
      <c r="E33" s="361" t="s">
        <v>70</v>
      </c>
      <c r="F33" s="362"/>
      <c r="G33" s="362"/>
      <c r="H33" s="368"/>
      <c r="I33" s="367"/>
    </row>
    <row r="34" spans="2:12" ht="13.5" thickBot="1" x14ac:dyDescent="0.25">
      <c r="E34" s="364" t="s">
        <v>79</v>
      </c>
      <c r="F34" s="369">
        <f>F31+F32+F33</f>
        <v>0</v>
      </c>
      <c r="G34" s="355">
        <f>G31+G32+G33</f>
        <v>0</v>
      </c>
      <c r="H34" s="370">
        <f>H31+H32+H33</f>
        <v>0</v>
      </c>
      <c r="I34" s="371"/>
    </row>
    <row r="35" spans="2:12" s="273" customFormat="1" ht="13.5" thickBot="1" x14ac:dyDescent="0.25">
      <c r="E35" s="353" t="s">
        <v>80</v>
      </c>
      <c r="F35" s="338" t="e">
        <f>F34/H34</f>
        <v>#DIV/0!</v>
      </c>
      <c r="G35" s="339" t="e">
        <f>G34/H34</f>
        <v>#DIV/0!</v>
      </c>
      <c r="H35" s="340" t="e">
        <f>F35+G35</f>
        <v>#DIV/0!</v>
      </c>
      <c r="I35" s="274"/>
    </row>
    <row r="37" spans="2:12" ht="13.5" thickBot="1" x14ac:dyDescent="0.25">
      <c r="B37" s="277"/>
      <c r="C37" s="276"/>
    </row>
    <row r="38" spans="2:12" ht="13.5" thickBot="1" x14ac:dyDescent="0.25">
      <c r="B38" s="277"/>
      <c r="C38" s="51"/>
      <c r="I38" s="353" t="s">
        <v>67</v>
      </c>
      <c r="J38" s="369" t="s">
        <v>12</v>
      </c>
      <c r="K38" s="370" t="s">
        <v>13</v>
      </c>
      <c r="L38" s="357" t="s">
        <v>79</v>
      </c>
    </row>
    <row r="39" spans="2:12" x14ac:dyDescent="0.2">
      <c r="B39" s="372" t="s">
        <v>14</v>
      </c>
      <c r="C39" s="276" t="s">
        <v>49</v>
      </c>
      <c r="I39" s="358" t="s">
        <v>68</v>
      </c>
      <c r="J39" s="375"/>
      <c r="K39" s="376"/>
      <c r="L39" s="377">
        <f>J39+K39</f>
        <v>0</v>
      </c>
    </row>
    <row r="40" spans="2:12" x14ac:dyDescent="0.2">
      <c r="B40" s="372" t="s">
        <v>5</v>
      </c>
      <c r="C40" s="276" t="s">
        <v>120</v>
      </c>
      <c r="I40" s="361" t="s">
        <v>69</v>
      </c>
      <c r="J40" s="375"/>
      <c r="K40" s="377"/>
      <c r="L40" s="377">
        <f>J40+K40</f>
        <v>0</v>
      </c>
    </row>
    <row r="41" spans="2:12" ht="13.5" thickBot="1" x14ac:dyDescent="0.25">
      <c r="B41" s="372" t="s">
        <v>4</v>
      </c>
      <c r="C41" s="276" t="s">
        <v>52</v>
      </c>
      <c r="I41" s="361" t="s">
        <v>70</v>
      </c>
      <c r="J41" s="378"/>
      <c r="K41" s="379"/>
      <c r="L41" s="377">
        <f>J41+K41</f>
        <v>0</v>
      </c>
    </row>
    <row r="42" spans="2:12" ht="13.5" thickBot="1" x14ac:dyDescent="0.25">
      <c r="B42" s="373"/>
      <c r="C42" s="276"/>
      <c r="I42" s="364" t="s">
        <v>79</v>
      </c>
      <c r="J42" s="380">
        <f>J39+J40+J41</f>
        <v>0</v>
      </c>
      <c r="K42" s="381">
        <f>K39+K40+K41</f>
        <v>0</v>
      </c>
      <c r="L42" s="371">
        <f>L39+L40+L41</f>
        <v>0</v>
      </c>
    </row>
    <row r="43" spans="2:12" ht="10.5" customHeight="1" x14ac:dyDescent="0.2">
      <c r="B43" s="373"/>
      <c r="C43" s="276"/>
    </row>
    <row r="44" spans="2:12" x14ac:dyDescent="0.2">
      <c r="B44" s="372" t="s">
        <v>117</v>
      </c>
      <c r="C44" s="276" t="s">
        <v>143</v>
      </c>
    </row>
    <row r="45" spans="2:12" x14ac:dyDescent="0.2">
      <c r="B45" s="372" t="s">
        <v>118</v>
      </c>
      <c r="C45" s="276" t="s">
        <v>122</v>
      </c>
      <c r="I45" s="262" t="s">
        <v>12</v>
      </c>
      <c r="J45" s="278" t="s">
        <v>83</v>
      </c>
    </row>
    <row r="46" spans="2:12" x14ac:dyDescent="0.2">
      <c r="B46" s="372" t="s">
        <v>116</v>
      </c>
      <c r="C46" s="276" t="s">
        <v>144</v>
      </c>
      <c r="I46" s="262" t="s">
        <v>13</v>
      </c>
      <c r="J46" s="278" t="s">
        <v>84</v>
      </c>
    </row>
    <row r="47" spans="2:12" ht="8.1" customHeight="1" x14ac:dyDescent="0.2"/>
    <row r="48" spans="2:12" ht="6.6" customHeight="1" x14ac:dyDescent="0.2">
      <c r="I48" s="279"/>
    </row>
    <row r="49" spans="1:13" ht="14.25" x14ac:dyDescent="0.2">
      <c r="A49" s="280"/>
      <c r="B49" s="466" t="s">
        <v>139</v>
      </c>
      <c r="C49" s="466"/>
      <c r="D49" s="466"/>
      <c r="E49" s="466"/>
      <c r="F49" s="466"/>
      <c r="G49" s="466"/>
      <c r="I49" s="265">
        <f>L42-0</f>
        <v>0</v>
      </c>
      <c r="K49" s="265" t="s">
        <v>90</v>
      </c>
    </row>
    <row r="50" spans="1:13" ht="14.25" x14ac:dyDescent="0.2">
      <c r="A50" s="280"/>
      <c r="B50" s="449" t="s">
        <v>119</v>
      </c>
      <c r="C50" s="449"/>
      <c r="D50" s="449"/>
      <c r="E50" s="449"/>
      <c r="F50" s="449"/>
      <c r="G50" s="279"/>
    </row>
    <row r="51" spans="1:13" ht="14.25" x14ac:dyDescent="0.2">
      <c r="A51" s="374"/>
      <c r="B51" s="449" t="s">
        <v>140</v>
      </c>
      <c r="C51" s="449"/>
      <c r="D51" s="449"/>
      <c r="E51" s="449"/>
      <c r="F51" s="449"/>
      <c r="G51" s="279"/>
    </row>
    <row r="52" spans="1:13" ht="15" x14ac:dyDescent="0.25">
      <c r="B52" s="467" t="s">
        <v>85</v>
      </c>
      <c r="C52" s="467"/>
      <c r="D52" s="467"/>
      <c r="E52" s="467"/>
      <c r="F52" s="467"/>
      <c r="G52" s="267"/>
      <c r="I52" s="273">
        <f>I49+I50+I51</f>
        <v>0</v>
      </c>
    </row>
    <row r="53" spans="1:13" x14ac:dyDescent="0.2">
      <c r="B53" s="280"/>
    </row>
    <row r="54" spans="1:13" ht="15" x14ac:dyDescent="0.25">
      <c r="B54" s="462" t="s">
        <v>132</v>
      </c>
      <c r="C54" s="462"/>
      <c r="D54" s="462"/>
      <c r="E54" s="462"/>
      <c r="F54" s="462"/>
      <c r="G54" s="314" t="e">
        <f>K42/J42</f>
        <v>#DIV/0!</v>
      </c>
    </row>
    <row r="55" spans="1:13" ht="15" x14ac:dyDescent="0.25">
      <c r="B55" s="462" t="s">
        <v>107</v>
      </c>
      <c r="C55" s="462"/>
      <c r="D55" s="462"/>
      <c r="E55" s="462"/>
      <c r="F55" s="462"/>
      <c r="G55" s="314" t="s">
        <v>114</v>
      </c>
    </row>
    <row r="56" spans="1:13" ht="15" x14ac:dyDescent="0.25">
      <c r="B56" s="313"/>
      <c r="C56" s="313"/>
      <c r="D56" s="313"/>
      <c r="E56" s="313"/>
      <c r="F56" s="313"/>
      <c r="G56" s="281"/>
    </row>
    <row r="57" spans="1:13" ht="15" x14ac:dyDescent="0.25">
      <c r="B57" s="313"/>
      <c r="C57" s="313"/>
      <c r="D57" s="313"/>
      <c r="E57" s="313"/>
      <c r="F57" s="313"/>
      <c r="G57" s="281"/>
    </row>
    <row r="58" spans="1:13" x14ac:dyDescent="0.2">
      <c r="A58" s="60" t="str">
        <f>Pagina1!A49</f>
        <v>DECAN,</v>
      </c>
      <c r="I58" s="382" t="str">
        <f>Pagina1!H49</f>
        <v>DIRECTOR DEPARTAMENT,</v>
      </c>
    </row>
    <row r="59" spans="1:13" x14ac:dyDescent="0.2">
      <c r="B59" s="61"/>
      <c r="D59" s="61"/>
      <c r="F59" s="61"/>
      <c r="H59" s="61"/>
      <c r="J59" s="61"/>
    </row>
    <row r="60" spans="1:13" x14ac:dyDescent="0.2">
      <c r="A60" s="78">
        <f>Pagina1!A51</f>
        <v>0</v>
      </c>
      <c r="B60" s="79"/>
      <c r="C60" s="79"/>
      <c r="D60" s="79"/>
      <c r="G60" s="79"/>
      <c r="H60" s="461">
        <f>Pagina1!H51</f>
        <v>0</v>
      </c>
      <c r="I60" s="461"/>
      <c r="J60" s="461"/>
      <c r="K60" s="461"/>
      <c r="L60" s="461"/>
      <c r="M60" s="461"/>
    </row>
    <row r="61" spans="1:13" x14ac:dyDescent="0.2">
      <c r="B61" s="79"/>
      <c r="C61" s="81"/>
      <c r="D61" s="79"/>
      <c r="F61" s="79"/>
      <c r="H61" s="51"/>
      <c r="I61" s="282"/>
      <c r="J61" s="51"/>
      <c r="K61" s="79"/>
    </row>
  </sheetData>
  <sheetProtection selectLockedCells="1"/>
  <mergeCells count="19">
    <mergeCell ref="H60:M60"/>
    <mergeCell ref="B54:F54"/>
    <mergeCell ref="I29:I30"/>
    <mergeCell ref="E29:H29"/>
    <mergeCell ref="B50:F50"/>
    <mergeCell ref="B55:F55"/>
    <mergeCell ref="B49:G49"/>
    <mergeCell ref="B52:F52"/>
    <mergeCell ref="G4:M4"/>
    <mergeCell ref="A15:M15"/>
    <mergeCell ref="H21:I21"/>
    <mergeCell ref="H22:I22"/>
    <mergeCell ref="H23:I23"/>
    <mergeCell ref="H24:I24"/>
    <mergeCell ref="H25:I25"/>
    <mergeCell ref="H26:I26"/>
    <mergeCell ref="B51:F51"/>
    <mergeCell ref="J20:J21"/>
    <mergeCell ref="D20:I20"/>
  </mergeCells>
  <phoneticPr fontId="3" type="noConversion"/>
  <pageMargins left="0.74803149606299213" right="0.43307086614173229" top="0.35433070866141736" bottom="0.47244094488188981" header="0.15748031496062992" footer="0.27559055118110237"/>
  <pageSetup paperSize="9" scale="99" orientation="portrait" r:id="rId1"/>
  <headerFooter alignWithMargins="0">
    <oddFooter>&amp;LF 83.07/Ed.07_F04</oddFooter>
  </headerFooter>
  <ignoredErrors>
    <ignoredError sqref="H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2:AM67"/>
  <sheetViews>
    <sheetView showGridLines="0" zoomScaleNormal="100" workbookViewId="0">
      <selection activeCell="B4" sqref="B4"/>
    </sheetView>
  </sheetViews>
  <sheetFormatPr defaultColWidth="9.140625" defaultRowHeight="11.25" x14ac:dyDescent="0.2"/>
  <cols>
    <col min="1" max="1" width="9.140625" style="51"/>
    <col min="2" max="2" width="3.140625" style="51" customWidth="1"/>
    <col min="3" max="3" width="5.140625" style="51" customWidth="1"/>
    <col min="4" max="4" width="35.85546875" style="51" customWidth="1"/>
    <col min="5" max="5" width="11.85546875" style="51" customWidth="1"/>
    <col min="6" max="6" width="4.140625" style="51" customWidth="1"/>
    <col min="7" max="7" width="4.42578125" style="51" customWidth="1"/>
    <col min="8" max="8" width="4.7109375" style="51" customWidth="1"/>
    <col min="9" max="12" width="3.7109375" style="51" customWidth="1"/>
    <col min="13" max="14" width="4.140625" style="51" customWidth="1"/>
    <col min="15" max="15" width="4.85546875" style="51" customWidth="1"/>
    <col min="16" max="16" width="4.7109375" style="51" customWidth="1"/>
    <col min="17" max="17" width="9.140625" style="51"/>
    <col min="18" max="18" width="4.28515625" style="51" customWidth="1"/>
    <col min="19" max="29" width="4.140625" style="51" customWidth="1"/>
    <col min="30" max="30" width="4.7109375" style="51" customWidth="1"/>
    <col min="31" max="39" width="3.85546875" style="51" customWidth="1"/>
    <col min="40" max="16384" width="9.140625" style="51"/>
  </cols>
  <sheetData>
    <row r="2" spans="2:16" s="61" customFormat="1" ht="15" x14ac:dyDescent="0.2">
      <c r="B2" s="283" t="s">
        <v>91</v>
      </c>
    </row>
    <row r="3" spans="2:16" s="61" customFormat="1" ht="15" x14ac:dyDescent="0.2">
      <c r="B3" s="283" t="s">
        <v>101</v>
      </c>
    </row>
    <row r="4" spans="2:16" s="61" customFormat="1" ht="15" x14ac:dyDescent="0.2">
      <c r="B4" s="284" t="s">
        <v>145</v>
      </c>
    </row>
    <row r="5" spans="2:16" s="61" customFormat="1" ht="15" x14ac:dyDescent="0.2">
      <c r="B5" s="284"/>
      <c r="M5" s="61" t="s">
        <v>60</v>
      </c>
    </row>
    <row r="6" spans="2:16" s="61" customFormat="1" ht="15" x14ac:dyDescent="0.2">
      <c r="B6" s="284"/>
      <c r="M6" s="61" t="str">
        <f>Pagina1!$G$7</f>
        <v>Prof. univ. dr. ing. Carol SCHNAKOVSZKY</v>
      </c>
    </row>
    <row r="7" spans="2:16" s="61" customFormat="1" ht="15" x14ac:dyDescent="0.2">
      <c r="B7" s="284"/>
    </row>
    <row r="8" spans="2:16" s="61" customFormat="1" ht="15" x14ac:dyDescent="0.2">
      <c r="B8" s="284"/>
    </row>
    <row r="9" spans="2:16" ht="15.75" x14ac:dyDescent="0.2">
      <c r="B9" s="498" t="s">
        <v>18</v>
      </c>
      <c r="C9" s="498"/>
      <c r="D9" s="498"/>
      <c r="E9" s="49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</row>
    <row r="10" spans="2:16" ht="12.75" x14ac:dyDescent="0.2">
      <c r="B10" s="285" t="str">
        <f>CONCATENATE(Pagina1!B11,"  ",Pagina1!D11)</f>
        <v xml:space="preserve">Domeniul:  </v>
      </c>
      <c r="C10" s="61"/>
      <c r="D10" s="61"/>
    </row>
    <row r="11" spans="2:16" ht="12.75" x14ac:dyDescent="0.2">
      <c r="B11" s="286" t="str">
        <f>CONCATENATE(Pagina1!B12,"  ",Pagina1!D12)</f>
        <v xml:space="preserve">Programul de studii:  </v>
      </c>
    </row>
    <row r="12" spans="2:16" x14ac:dyDescent="0.2">
      <c r="B12" s="177"/>
    </row>
    <row r="13" spans="2:16" s="287" customFormat="1" ht="15.75" x14ac:dyDescent="0.2">
      <c r="B13" s="498" t="s">
        <v>27</v>
      </c>
      <c r="C13" s="498"/>
      <c r="D13" s="498"/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</row>
    <row r="14" spans="2:16" ht="13.5" thickBot="1" x14ac:dyDescent="0.25">
      <c r="C14" s="288"/>
      <c r="E14" s="289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</row>
    <row r="15" spans="2:16" ht="13.5" customHeight="1" thickBot="1" x14ac:dyDescent="0.25">
      <c r="B15" s="495" t="s">
        <v>19</v>
      </c>
      <c r="C15" s="496"/>
      <c r="D15" s="496"/>
      <c r="E15" s="496"/>
      <c r="F15" s="496"/>
      <c r="G15" s="496"/>
      <c r="H15" s="496"/>
      <c r="I15" s="496"/>
      <c r="J15" s="496"/>
      <c r="K15" s="496"/>
      <c r="L15" s="496"/>
      <c r="M15" s="496"/>
      <c r="N15" s="496"/>
      <c r="O15" s="496"/>
      <c r="P15" s="497"/>
    </row>
    <row r="16" spans="2:16" s="290" customFormat="1" ht="15" customHeight="1" x14ac:dyDescent="0.2">
      <c r="B16" s="468" t="s">
        <v>0</v>
      </c>
      <c r="C16" s="488" t="s">
        <v>28</v>
      </c>
      <c r="D16" s="493" t="s">
        <v>1</v>
      </c>
      <c r="E16" s="468" t="s">
        <v>3</v>
      </c>
      <c r="F16" s="499" t="s">
        <v>2</v>
      </c>
      <c r="G16" s="468" t="s">
        <v>8</v>
      </c>
      <c r="H16" s="499" t="s">
        <v>9</v>
      </c>
      <c r="I16" s="468" t="s">
        <v>15</v>
      </c>
      <c r="J16" s="470"/>
      <c r="K16" s="470"/>
      <c r="L16" s="499"/>
      <c r="M16" s="505" t="s">
        <v>16</v>
      </c>
      <c r="N16" s="470"/>
      <c r="O16" s="470"/>
      <c r="P16" s="499"/>
    </row>
    <row r="17" spans="2:39" s="290" customFormat="1" ht="13.5" customHeight="1" thickBot="1" x14ac:dyDescent="0.25">
      <c r="B17" s="469"/>
      <c r="C17" s="489"/>
      <c r="D17" s="494"/>
      <c r="E17" s="469"/>
      <c r="F17" s="500"/>
      <c r="G17" s="469"/>
      <c r="H17" s="500"/>
      <c r="I17" s="291" t="s">
        <v>4</v>
      </c>
      <c r="J17" s="292" t="s">
        <v>5</v>
      </c>
      <c r="K17" s="292" t="s">
        <v>6</v>
      </c>
      <c r="L17" s="293" t="s">
        <v>7</v>
      </c>
      <c r="M17" s="294" t="s">
        <v>12</v>
      </c>
      <c r="N17" s="292" t="s">
        <v>13</v>
      </c>
      <c r="O17" s="292" t="s">
        <v>10</v>
      </c>
      <c r="P17" s="293" t="s">
        <v>11</v>
      </c>
      <c r="Q17" s="386"/>
      <c r="R17" s="386" t="s">
        <v>26</v>
      </c>
      <c r="S17" s="387" t="s">
        <v>4</v>
      </c>
      <c r="T17" s="387" t="s">
        <v>5</v>
      </c>
      <c r="U17" s="387" t="s">
        <v>6</v>
      </c>
      <c r="V17" s="387" t="s">
        <v>7</v>
      </c>
      <c r="W17" s="386"/>
      <c r="X17" s="388" t="s">
        <v>12</v>
      </c>
      <c r="Y17" s="388" t="s">
        <v>13</v>
      </c>
      <c r="Z17" s="388" t="s">
        <v>10</v>
      </c>
      <c r="AA17" s="389" t="s">
        <v>11</v>
      </c>
      <c r="AB17" s="386"/>
      <c r="AC17" s="386"/>
      <c r="AD17" s="386" t="s">
        <v>13</v>
      </c>
      <c r="AE17" s="386" t="s">
        <v>14</v>
      </c>
      <c r="AF17" s="386" t="s">
        <v>5</v>
      </c>
      <c r="AG17" s="386" t="s">
        <v>4</v>
      </c>
      <c r="AH17" s="386"/>
      <c r="AI17" s="386"/>
      <c r="AJ17" s="386" t="s">
        <v>118</v>
      </c>
      <c r="AK17" s="386" t="s">
        <v>117</v>
      </c>
      <c r="AL17" s="386" t="s">
        <v>116</v>
      </c>
    </row>
    <row r="18" spans="2:39" ht="15" customHeight="1" x14ac:dyDescent="0.2">
      <c r="B18" s="295">
        <v>1</v>
      </c>
      <c r="C18" s="296"/>
      <c r="D18" s="342"/>
      <c r="E18" s="297"/>
      <c r="F18" s="298"/>
      <c r="G18" s="295"/>
      <c r="H18" s="296"/>
      <c r="I18" s="295"/>
      <c r="J18" s="299"/>
      <c r="K18" s="299"/>
      <c r="L18" s="296"/>
      <c r="M18" s="300"/>
      <c r="N18" s="301"/>
      <c r="O18" s="302"/>
      <c r="P18" s="311"/>
      <c r="Q18" s="325">
        <f>G18*25-(O18+P18)</f>
        <v>0</v>
      </c>
      <c r="R18" s="325">
        <f>IF(F18="DFA",0,G18)</f>
        <v>0</v>
      </c>
      <c r="S18" s="325">
        <f>IF(F18="DFA",0,I18)</f>
        <v>0</v>
      </c>
      <c r="T18" s="325">
        <f>IF(F18="DFA",0,J18)</f>
        <v>0</v>
      </c>
      <c r="U18" s="325">
        <f>IF(F18="DFA",0,K18)</f>
        <v>0</v>
      </c>
      <c r="V18" s="325">
        <f>IF($F$18="DFA",0,L18)</f>
        <v>0</v>
      </c>
      <c r="W18" s="325"/>
      <c r="X18" s="325">
        <f>IF($F18="DFA",0,M18)</f>
        <v>0</v>
      </c>
      <c r="Y18" s="325">
        <f>IF($F18="DFA",0,N18)</f>
        <v>0</v>
      </c>
      <c r="Z18" s="325">
        <f>IF($F18="DFA",0,O18)</f>
        <v>0</v>
      </c>
      <c r="AA18" s="325">
        <f>IF($F18="DFA",0,P18)</f>
        <v>0</v>
      </c>
      <c r="AB18" s="325"/>
      <c r="AC18" s="325">
        <f>IF(F18="DFA",0,1)</f>
        <v>1</v>
      </c>
      <c r="AD18" s="325">
        <f>J18+K18+L18</f>
        <v>0</v>
      </c>
      <c r="AE18" s="325">
        <f>$AC18*IF($C18="F",$O18,0)</f>
        <v>0</v>
      </c>
      <c r="AF18" s="325">
        <f>$AC18*IF($C18="S",$O18,0)</f>
        <v>0</v>
      </c>
      <c r="AG18" s="325">
        <f>$AC18*IF($C18="C",$O18,0)</f>
        <v>0</v>
      </c>
      <c r="AH18" s="325"/>
      <c r="AI18" s="325"/>
      <c r="AJ18" s="325">
        <f>IF(F18="DOP",O18,0)</f>
        <v>0</v>
      </c>
      <c r="AK18" s="325">
        <f>IF(F18="DOB",O18,0)</f>
        <v>0</v>
      </c>
      <c r="AL18" s="325">
        <f>IF(F18="DFA",O18,0)</f>
        <v>0</v>
      </c>
    </row>
    <row r="19" spans="2:39" ht="15" customHeight="1" x14ac:dyDescent="0.2">
      <c r="B19" s="190">
        <v>2</v>
      </c>
      <c r="C19" s="195"/>
      <c r="D19" s="303"/>
      <c r="E19" s="259"/>
      <c r="F19" s="304"/>
      <c r="G19" s="190"/>
      <c r="H19" s="260"/>
      <c r="I19" s="188"/>
      <c r="J19" s="345"/>
      <c r="K19" s="193"/>
      <c r="L19" s="195"/>
      <c r="M19" s="261"/>
      <c r="N19" s="252"/>
      <c r="O19" s="189"/>
      <c r="P19" s="305"/>
      <c r="Q19" s="325">
        <f t="shared" ref="Q19:Q26" si="0">G19*25-(O19+P19)</f>
        <v>0</v>
      </c>
      <c r="R19" s="325">
        <f t="shared" ref="R19:R26" si="1">IF(F19="DFA",0,G19)</f>
        <v>0</v>
      </c>
      <c r="S19" s="325">
        <f t="shared" ref="S19:S26" si="2">IF(F19="DFA",0,I19)</f>
        <v>0</v>
      </c>
      <c r="T19" s="325">
        <f t="shared" ref="T19:T26" si="3">IF(F19="DFA",0,J19)</f>
        <v>0</v>
      </c>
      <c r="U19" s="325">
        <f t="shared" ref="U19:U26" si="4">IF(F19="DFA",0,K19)</f>
        <v>0</v>
      </c>
      <c r="V19" s="325">
        <f t="shared" ref="V19:V26" si="5">IF($F$18="DFA",0,L19)</f>
        <v>0</v>
      </c>
      <c r="W19" s="325"/>
      <c r="X19" s="325">
        <f t="shared" ref="X19:AA26" si="6">IF($F19="DFA",0,M19)</f>
        <v>0</v>
      </c>
      <c r="Y19" s="325">
        <f t="shared" si="6"/>
        <v>0</v>
      </c>
      <c r="Z19" s="325">
        <f t="shared" si="6"/>
        <v>0</v>
      </c>
      <c r="AA19" s="325">
        <f t="shared" si="6"/>
        <v>0</v>
      </c>
      <c r="AB19" s="325"/>
      <c r="AC19" s="325">
        <f t="shared" ref="AC19:AC26" si="7">IF(F19="DFA",0,1)</f>
        <v>1</v>
      </c>
      <c r="AD19" s="325">
        <f t="shared" ref="AD19:AD26" si="8">J19+K19+L19</f>
        <v>0</v>
      </c>
      <c r="AE19" s="325">
        <f t="shared" ref="AE19:AE26" si="9">$AC19*IF($C19="F",$O19,0)</f>
        <v>0</v>
      </c>
      <c r="AF19" s="325">
        <f t="shared" ref="AF19:AF26" si="10">$AC19*IF($C19="S",$O19,0)</f>
        <v>0</v>
      </c>
      <c r="AG19" s="325">
        <f t="shared" ref="AG19:AG26" si="11">$AC19*IF($C19="C",$O19,0)</f>
        <v>0</v>
      </c>
      <c r="AH19" s="325"/>
      <c r="AI19" s="325"/>
      <c r="AJ19" s="325">
        <f t="shared" ref="AJ19:AJ26" si="12">IF(F19="DOP",O19,0)</f>
        <v>0</v>
      </c>
      <c r="AK19" s="325">
        <f t="shared" ref="AK19:AK26" si="13">IF(F19="DOB",O19,0)</f>
        <v>0</v>
      </c>
      <c r="AL19" s="325">
        <f t="shared" ref="AL19:AL26" si="14">IF(F19="DFA",O19,0)</f>
        <v>0</v>
      </c>
    </row>
    <row r="20" spans="2:39" ht="15" customHeight="1" x14ac:dyDescent="0.2">
      <c r="B20" s="188">
        <v>3</v>
      </c>
      <c r="C20" s="195"/>
      <c r="D20" s="303"/>
      <c r="E20" s="259"/>
      <c r="F20" s="304"/>
      <c r="G20" s="190"/>
      <c r="H20" s="260"/>
      <c r="I20" s="188"/>
      <c r="J20" s="193"/>
      <c r="K20" s="193"/>
      <c r="L20" s="195"/>
      <c r="M20" s="261"/>
      <c r="N20" s="252"/>
      <c r="O20" s="189"/>
      <c r="P20" s="305"/>
      <c r="Q20" s="325">
        <f t="shared" si="0"/>
        <v>0</v>
      </c>
      <c r="R20" s="325">
        <f t="shared" si="1"/>
        <v>0</v>
      </c>
      <c r="S20" s="325">
        <f t="shared" si="2"/>
        <v>0</v>
      </c>
      <c r="T20" s="325">
        <f t="shared" si="3"/>
        <v>0</v>
      </c>
      <c r="U20" s="325">
        <f t="shared" si="4"/>
        <v>0</v>
      </c>
      <c r="V20" s="325">
        <f t="shared" si="5"/>
        <v>0</v>
      </c>
      <c r="W20" s="325"/>
      <c r="X20" s="325">
        <f t="shared" si="6"/>
        <v>0</v>
      </c>
      <c r="Y20" s="325">
        <f t="shared" si="6"/>
        <v>0</v>
      </c>
      <c r="Z20" s="325">
        <f t="shared" si="6"/>
        <v>0</v>
      </c>
      <c r="AA20" s="325">
        <f t="shared" si="6"/>
        <v>0</v>
      </c>
      <c r="AB20" s="325"/>
      <c r="AC20" s="325">
        <f t="shared" si="7"/>
        <v>1</v>
      </c>
      <c r="AD20" s="325">
        <f t="shared" si="8"/>
        <v>0</v>
      </c>
      <c r="AE20" s="325">
        <f t="shared" si="9"/>
        <v>0</v>
      </c>
      <c r="AF20" s="325">
        <f t="shared" si="10"/>
        <v>0</v>
      </c>
      <c r="AG20" s="325">
        <f t="shared" si="11"/>
        <v>0</v>
      </c>
      <c r="AH20" s="325"/>
      <c r="AI20" s="325"/>
      <c r="AJ20" s="325">
        <f t="shared" si="12"/>
        <v>0</v>
      </c>
      <c r="AK20" s="325">
        <f t="shared" si="13"/>
        <v>0</v>
      </c>
      <c r="AL20" s="325">
        <f t="shared" si="14"/>
        <v>0</v>
      </c>
    </row>
    <row r="21" spans="2:39" ht="15" customHeight="1" x14ac:dyDescent="0.2">
      <c r="B21" s="190">
        <v>4</v>
      </c>
      <c r="C21" s="195"/>
      <c r="D21" s="303"/>
      <c r="E21" s="259"/>
      <c r="F21" s="304"/>
      <c r="G21" s="190"/>
      <c r="H21" s="260"/>
      <c r="I21" s="188"/>
      <c r="J21" s="193"/>
      <c r="K21" s="193"/>
      <c r="L21" s="195"/>
      <c r="M21" s="261"/>
      <c r="N21" s="252"/>
      <c r="O21" s="189"/>
      <c r="P21" s="305"/>
      <c r="Q21" s="325">
        <f t="shared" si="0"/>
        <v>0</v>
      </c>
      <c r="R21" s="325">
        <f t="shared" si="1"/>
        <v>0</v>
      </c>
      <c r="S21" s="325">
        <f t="shared" si="2"/>
        <v>0</v>
      </c>
      <c r="T21" s="325">
        <f t="shared" si="3"/>
        <v>0</v>
      </c>
      <c r="U21" s="325">
        <f t="shared" si="4"/>
        <v>0</v>
      </c>
      <c r="V21" s="325">
        <f t="shared" si="5"/>
        <v>0</v>
      </c>
      <c r="W21" s="325"/>
      <c r="X21" s="325">
        <f t="shared" si="6"/>
        <v>0</v>
      </c>
      <c r="Y21" s="325">
        <f t="shared" si="6"/>
        <v>0</v>
      </c>
      <c r="Z21" s="325">
        <f t="shared" si="6"/>
        <v>0</v>
      </c>
      <c r="AA21" s="325">
        <f t="shared" si="6"/>
        <v>0</v>
      </c>
      <c r="AB21" s="325"/>
      <c r="AC21" s="325">
        <f t="shared" si="7"/>
        <v>1</v>
      </c>
      <c r="AD21" s="325">
        <f t="shared" si="8"/>
        <v>0</v>
      </c>
      <c r="AE21" s="325">
        <f t="shared" si="9"/>
        <v>0</v>
      </c>
      <c r="AF21" s="325">
        <f t="shared" si="10"/>
        <v>0</v>
      </c>
      <c r="AG21" s="325">
        <f t="shared" si="11"/>
        <v>0</v>
      </c>
      <c r="AH21" s="325"/>
      <c r="AI21" s="325"/>
      <c r="AJ21" s="325">
        <f t="shared" si="12"/>
        <v>0</v>
      </c>
      <c r="AK21" s="325">
        <f t="shared" si="13"/>
        <v>0</v>
      </c>
      <c r="AL21" s="325">
        <f t="shared" si="14"/>
        <v>0</v>
      </c>
    </row>
    <row r="22" spans="2:39" ht="15" customHeight="1" x14ac:dyDescent="0.2">
      <c r="B22" s="190">
        <v>5</v>
      </c>
      <c r="C22" s="195"/>
      <c r="D22" s="303"/>
      <c r="E22" s="259"/>
      <c r="F22" s="304"/>
      <c r="G22" s="190"/>
      <c r="H22" s="260"/>
      <c r="I22" s="188"/>
      <c r="J22" s="193"/>
      <c r="K22" s="193"/>
      <c r="L22" s="195"/>
      <c r="M22" s="261"/>
      <c r="N22" s="252"/>
      <c r="O22" s="189"/>
      <c r="P22" s="305"/>
      <c r="Q22" s="325">
        <f t="shared" si="0"/>
        <v>0</v>
      </c>
      <c r="R22" s="325">
        <f t="shared" si="1"/>
        <v>0</v>
      </c>
      <c r="S22" s="325">
        <f t="shared" si="2"/>
        <v>0</v>
      </c>
      <c r="T22" s="325">
        <f t="shared" si="3"/>
        <v>0</v>
      </c>
      <c r="U22" s="325">
        <f t="shared" si="4"/>
        <v>0</v>
      </c>
      <c r="V22" s="325">
        <f t="shared" si="5"/>
        <v>0</v>
      </c>
      <c r="W22" s="325"/>
      <c r="X22" s="325">
        <f t="shared" si="6"/>
        <v>0</v>
      </c>
      <c r="Y22" s="325">
        <f t="shared" si="6"/>
        <v>0</v>
      </c>
      <c r="Z22" s="325">
        <f t="shared" si="6"/>
        <v>0</v>
      </c>
      <c r="AA22" s="325">
        <f t="shared" si="6"/>
        <v>0</v>
      </c>
      <c r="AB22" s="325"/>
      <c r="AC22" s="325">
        <f t="shared" si="7"/>
        <v>1</v>
      </c>
      <c r="AD22" s="325">
        <f t="shared" si="8"/>
        <v>0</v>
      </c>
      <c r="AE22" s="325">
        <f t="shared" si="9"/>
        <v>0</v>
      </c>
      <c r="AF22" s="325">
        <f t="shared" si="10"/>
        <v>0</v>
      </c>
      <c r="AG22" s="325">
        <f t="shared" si="11"/>
        <v>0</v>
      </c>
      <c r="AH22" s="325"/>
      <c r="AI22" s="325"/>
      <c r="AJ22" s="325">
        <f t="shared" si="12"/>
        <v>0</v>
      </c>
      <c r="AK22" s="325">
        <f t="shared" si="13"/>
        <v>0</v>
      </c>
      <c r="AL22" s="325">
        <f t="shared" si="14"/>
        <v>0</v>
      </c>
    </row>
    <row r="23" spans="2:39" ht="15" customHeight="1" x14ac:dyDescent="0.2">
      <c r="B23" s="188">
        <v>6</v>
      </c>
      <c r="C23" s="195"/>
      <c r="D23" s="303"/>
      <c r="E23" s="259"/>
      <c r="F23" s="304"/>
      <c r="G23" s="190"/>
      <c r="H23" s="260"/>
      <c r="I23" s="188"/>
      <c r="J23" s="193"/>
      <c r="K23" s="193"/>
      <c r="L23" s="195"/>
      <c r="M23" s="261"/>
      <c r="N23" s="252"/>
      <c r="O23" s="189"/>
      <c r="P23" s="305"/>
      <c r="Q23" s="325">
        <f t="shared" si="0"/>
        <v>0</v>
      </c>
      <c r="R23" s="325">
        <f t="shared" si="1"/>
        <v>0</v>
      </c>
      <c r="S23" s="325">
        <f t="shared" si="2"/>
        <v>0</v>
      </c>
      <c r="T23" s="325">
        <f t="shared" si="3"/>
        <v>0</v>
      </c>
      <c r="U23" s="325">
        <f t="shared" si="4"/>
        <v>0</v>
      </c>
      <c r="V23" s="325">
        <f t="shared" si="5"/>
        <v>0</v>
      </c>
      <c r="W23" s="325"/>
      <c r="X23" s="325">
        <f t="shared" si="6"/>
        <v>0</v>
      </c>
      <c r="Y23" s="325">
        <f t="shared" si="6"/>
        <v>0</v>
      </c>
      <c r="Z23" s="325">
        <f t="shared" si="6"/>
        <v>0</v>
      </c>
      <c r="AA23" s="325">
        <f t="shared" si="6"/>
        <v>0</v>
      </c>
      <c r="AB23" s="325"/>
      <c r="AC23" s="325">
        <f t="shared" si="7"/>
        <v>1</v>
      </c>
      <c r="AD23" s="325">
        <f t="shared" si="8"/>
        <v>0</v>
      </c>
      <c r="AE23" s="325">
        <f t="shared" si="9"/>
        <v>0</v>
      </c>
      <c r="AF23" s="325">
        <f t="shared" si="10"/>
        <v>0</v>
      </c>
      <c r="AG23" s="325">
        <f t="shared" si="11"/>
        <v>0</v>
      </c>
      <c r="AH23" s="325"/>
      <c r="AI23" s="325"/>
      <c r="AJ23" s="325">
        <f t="shared" si="12"/>
        <v>0</v>
      </c>
      <c r="AK23" s="325">
        <f t="shared" si="13"/>
        <v>0</v>
      </c>
      <c r="AL23" s="325">
        <f t="shared" si="14"/>
        <v>0</v>
      </c>
    </row>
    <row r="24" spans="2:39" ht="15" customHeight="1" x14ac:dyDescent="0.2">
      <c r="B24" s="188">
        <v>7</v>
      </c>
      <c r="C24" s="410"/>
      <c r="D24" s="303"/>
      <c r="E24" s="259"/>
      <c r="F24" s="304"/>
      <c r="G24" s="190"/>
      <c r="H24" s="260"/>
      <c r="I24" s="188"/>
      <c r="J24" s="193"/>
      <c r="K24" s="193"/>
      <c r="L24" s="195"/>
      <c r="M24" s="261"/>
      <c r="N24" s="252"/>
      <c r="O24" s="189"/>
      <c r="P24" s="305"/>
      <c r="Q24" s="325">
        <f t="shared" si="0"/>
        <v>0</v>
      </c>
      <c r="R24" s="325">
        <f t="shared" si="1"/>
        <v>0</v>
      </c>
      <c r="S24" s="325">
        <f t="shared" si="2"/>
        <v>0</v>
      </c>
      <c r="T24" s="325">
        <f t="shared" si="3"/>
        <v>0</v>
      </c>
      <c r="U24" s="325">
        <f t="shared" si="4"/>
        <v>0</v>
      </c>
      <c r="V24" s="325">
        <f t="shared" si="5"/>
        <v>0</v>
      </c>
      <c r="W24" s="325"/>
      <c r="X24" s="325">
        <f t="shared" si="6"/>
        <v>0</v>
      </c>
      <c r="Y24" s="325">
        <f t="shared" si="6"/>
        <v>0</v>
      </c>
      <c r="Z24" s="325">
        <f t="shared" si="6"/>
        <v>0</v>
      </c>
      <c r="AA24" s="325">
        <f t="shared" si="6"/>
        <v>0</v>
      </c>
      <c r="AB24" s="325"/>
      <c r="AC24" s="325">
        <f t="shared" si="7"/>
        <v>1</v>
      </c>
      <c r="AD24" s="325">
        <f t="shared" si="8"/>
        <v>0</v>
      </c>
      <c r="AE24" s="325">
        <f t="shared" si="9"/>
        <v>0</v>
      </c>
      <c r="AF24" s="325">
        <f t="shared" si="10"/>
        <v>0</v>
      </c>
      <c r="AG24" s="325">
        <f t="shared" si="11"/>
        <v>0</v>
      </c>
      <c r="AH24" s="325"/>
      <c r="AI24" s="325"/>
      <c r="AJ24" s="325">
        <f t="shared" si="12"/>
        <v>0</v>
      </c>
      <c r="AK24" s="325">
        <f t="shared" si="13"/>
        <v>0</v>
      </c>
      <c r="AL24" s="325">
        <f t="shared" si="14"/>
        <v>0</v>
      </c>
    </row>
    <row r="25" spans="2:39" s="325" customFormat="1" ht="15" customHeight="1" x14ac:dyDescent="0.2">
      <c r="B25" s="30">
        <v>8</v>
      </c>
      <c r="C25" s="326"/>
      <c r="D25" s="421"/>
      <c r="E25" s="422"/>
      <c r="F25" s="390"/>
      <c r="G25" s="190"/>
      <c r="H25" s="423"/>
      <c r="I25" s="424"/>
      <c r="J25" s="425"/>
      <c r="K25" s="327"/>
      <c r="L25" s="58"/>
      <c r="M25" s="328"/>
      <c r="N25" s="329"/>
      <c r="O25" s="330"/>
      <c r="P25" s="331"/>
      <c r="Q25" s="325">
        <f t="shared" si="0"/>
        <v>0</v>
      </c>
      <c r="R25" s="325">
        <f t="shared" si="1"/>
        <v>0</v>
      </c>
      <c r="S25" s="325">
        <f t="shared" si="2"/>
        <v>0</v>
      </c>
      <c r="T25" s="325">
        <f t="shared" si="3"/>
        <v>0</v>
      </c>
      <c r="U25" s="325">
        <f t="shared" si="4"/>
        <v>0</v>
      </c>
      <c r="V25" s="325">
        <f t="shared" si="5"/>
        <v>0</v>
      </c>
      <c r="X25" s="325">
        <f t="shared" si="6"/>
        <v>0</v>
      </c>
      <c r="Y25" s="325">
        <f t="shared" si="6"/>
        <v>0</v>
      </c>
      <c r="Z25" s="325">
        <f t="shared" si="6"/>
        <v>0</v>
      </c>
      <c r="AA25" s="325">
        <f t="shared" si="6"/>
        <v>0</v>
      </c>
      <c r="AC25" s="325">
        <f t="shared" si="7"/>
        <v>1</v>
      </c>
      <c r="AD25" s="325">
        <f t="shared" si="8"/>
        <v>0</v>
      </c>
      <c r="AE25" s="325">
        <f t="shared" si="9"/>
        <v>0</v>
      </c>
      <c r="AF25" s="325">
        <f t="shared" si="10"/>
        <v>0</v>
      </c>
      <c r="AG25" s="325">
        <f t="shared" si="11"/>
        <v>0</v>
      </c>
      <c r="AJ25" s="325">
        <f t="shared" si="12"/>
        <v>0</v>
      </c>
      <c r="AK25" s="325">
        <f t="shared" si="13"/>
        <v>0</v>
      </c>
      <c r="AL25" s="325">
        <f t="shared" si="14"/>
        <v>0</v>
      </c>
    </row>
    <row r="26" spans="2:39" ht="15" customHeight="1" thickBot="1" x14ac:dyDescent="0.25">
      <c r="B26" s="251">
        <v>9</v>
      </c>
      <c r="C26" s="255"/>
      <c r="D26" s="332"/>
      <c r="E26" s="257"/>
      <c r="F26" s="255"/>
      <c r="G26" s="257"/>
      <c r="H26" s="255"/>
      <c r="I26" s="411"/>
      <c r="J26" s="412"/>
      <c r="K26" s="334"/>
      <c r="L26" s="321"/>
      <c r="M26" s="322"/>
      <c r="N26" s="323"/>
      <c r="O26" s="324"/>
      <c r="P26" s="335"/>
      <c r="Q26" s="325">
        <f t="shared" si="0"/>
        <v>0</v>
      </c>
      <c r="R26" s="325">
        <f t="shared" si="1"/>
        <v>0</v>
      </c>
      <c r="S26" s="325">
        <f t="shared" si="2"/>
        <v>0</v>
      </c>
      <c r="T26" s="325">
        <f t="shared" si="3"/>
        <v>0</v>
      </c>
      <c r="U26" s="325">
        <f t="shared" si="4"/>
        <v>0</v>
      </c>
      <c r="V26" s="325">
        <f t="shared" si="5"/>
        <v>0</v>
      </c>
      <c r="W26" s="325"/>
      <c r="X26" s="325">
        <f t="shared" si="6"/>
        <v>0</v>
      </c>
      <c r="Y26" s="325">
        <f t="shared" si="6"/>
        <v>0</v>
      </c>
      <c r="Z26" s="325">
        <f t="shared" si="6"/>
        <v>0</v>
      </c>
      <c r="AA26" s="325">
        <f t="shared" si="6"/>
        <v>0</v>
      </c>
      <c r="AB26" s="325"/>
      <c r="AC26" s="325">
        <f t="shared" si="7"/>
        <v>1</v>
      </c>
      <c r="AD26" s="325">
        <f t="shared" si="8"/>
        <v>0</v>
      </c>
      <c r="AE26" s="325">
        <f t="shared" si="9"/>
        <v>0</v>
      </c>
      <c r="AF26" s="325">
        <f t="shared" si="10"/>
        <v>0</v>
      </c>
      <c r="AG26" s="325">
        <f t="shared" si="11"/>
        <v>0</v>
      </c>
      <c r="AH26" s="325"/>
      <c r="AI26" s="325"/>
      <c r="AJ26" s="325">
        <f t="shared" si="12"/>
        <v>0</v>
      </c>
      <c r="AK26" s="325">
        <f t="shared" si="13"/>
        <v>0</v>
      </c>
      <c r="AL26" s="325">
        <f t="shared" si="14"/>
        <v>0</v>
      </c>
    </row>
    <row r="27" spans="2:39" ht="15" customHeight="1" thickBot="1" x14ac:dyDescent="0.25">
      <c r="B27" s="501" t="s">
        <v>87</v>
      </c>
      <c r="C27" s="502"/>
      <c r="D27" s="502"/>
      <c r="E27" s="502"/>
      <c r="F27" s="503"/>
      <c r="G27" s="504">
        <f>SUM(R18:R24)</f>
        <v>0</v>
      </c>
      <c r="H27" s="474"/>
      <c r="I27" s="307">
        <f t="shared" ref="I27:P27" si="15">SUM(I18:I24)</f>
        <v>0</v>
      </c>
      <c r="J27" s="337">
        <f t="shared" si="15"/>
        <v>0</v>
      </c>
      <c r="K27" s="337">
        <f t="shared" si="15"/>
        <v>0</v>
      </c>
      <c r="L27" s="310">
        <f t="shared" si="15"/>
        <v>0</v>
      </c>
      <c r="M27" s="308">
        <f t="shared" si="15"/>
        <v>0</v>
      </c>
      <c r="N27" s="336">
        <f t="shared" si="15"/>
        <v>0</v>
      </c>
      <c r="O27" s="308">
        <f t="shared" si="15"/>
        <v>0</v>
      </c>
      <c r="P27" s="336">
        <f t="shared" si="15"/>
        <v>0</v>
      </c>
      <c r="Q27" s="325"/>
      <c r="R27" s="373">
        <f>SUM(R18:R26)</f>
        <v>0</v>
      </c>
      <c r="S27" s="373">
        <f>SUM(S18:S26)</f>
        <v>0</v>
      </c>
      <c r="T27" s="373">
        <f>SUM(T18:T26)</f>
        <v>0</v>
      </c>
      <c r="U27" s="373">
        <f>SUM(U18:U26)</f>
        <v>0</v>
      </c>
      <c r="V27" s="373">
        <f>SUM(V18:V26)</f>
        <v>0</v>
      </c>
      <c r="W27" s="373"/>
      <c r="X27" s="373">
        <f>SUM(X18:X24)</f>
        <v>0</v>
      </c>
      <c r="Y27" s="373">
        <f>SUM(Y18:Y26)</f>
        <v>0</v>
      </c>
      <c r="Z27" s="373">
        <f>SUM(Z18:Z24)</f>
        <v>0</v>
      </c>
      <c r="AA27" s="373">
        <f>SUM(AA18:AA24)</f>
        <v>0</v>
      </c>
      <c r="AB27" s="373"/>
      <c r="AC27" s="373">
        <f>SUM(AC18:AC26)</f>
        <v>9</v>
      </c>
      <c r="AD27" s="373">
        <f>SUM(AD18:AD26)</f>
        <v>0</v>
      </c>
      <c r="AE27" s="373">
        <f>SUM(AE18:AE24)</f>
        <v>0</v>
      </c>
      <c r="AF27" s="373">
        <f>SUM(AF18:AF24)</f>
        <v>0</v>
      </c>
      <c r="AG27" s="373">
        <f>SUM(AG18:AG24)</f>
        <v>0</v>
      </c>
      <c r="AH27" s="373"/>
      <c r="AI27" s="373"/>
      <c r="AJ27" s="373">
        <f>SUM(AJ18:AJ26)</f>
        <v>0</v>
      </c>
      <c r="AK27" s="373">
        <f>SUM(AK18:AK26)</f>
        <v>0</v>
      </c>
      <c r="AL27" s="373">
        <f>SUM(AL18:AL26)</f>
        <v>0</v>
      </c>
      <c r="AM27" s="288"/>
    </row>
    <row r="28" spans="2:39" ht="15" customHeight="1" thickBot="1" x14ac:dyDescent="0.25">
      <c r="B28" s="483"/>
      <c r="C28" s="484"/>
      <c r="D28" s="484"/>
      <c r="E28" s="484"/>
      <c r="F28" s="485"/>
      <c r="G28" s="487"/>
      <c r="H28" s="475"/>
      <c r="I28" s="490">
        <f>SUM(I27:L27)</f>
        <v>0</v>
      </c>
      <c r="J28" s="491"/>
      <c r="K28" s="491"/>
      <c r="L28" s="492"/>
      <c r="M28" s="476">
        <f>M27+N27</f>
        <v>0</v>
      </c>
      <c r="N28" s="477"/>
      <c r="O28" s="490">
        <f>SUM(O27:P27)</f>
        <v>0</v>
      </c>
      <c r="P28" s="492"/>
      <c r="Q28" s="325"/>
      <c r="R28" s="325"/>
      <c r="S28" s="325"/>
      <c r="T28" s="373">
        <f>I28</f>
        <v>0</v>
      </c>
      <c r="U28" s="325"/>
      <c r="V28" s="325"/>
      <c r="W28" s="325"/>
      <c r="X28" s="325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</row>
    <row r="29" spans="2:39" ht="15" customHeight="1" thickBot="1" x14ac:dyDescent="0.25">
      <c r="B29" s="506" t="s">
        <v>20</v>
      </c>
      <c r="C29" s="507"/>
      <c r="D29" s="507"/>
      <c r="E29" s="507"/>
      <c r="F29" s="507"/>
      <c r="G29" s="507"/>
      <c r="H29" s="507"/>
      <c r="I29" s="507"/>
      <c r="J29" s="507"/>
      <c r="K29" s="507"/>
      <c r="L29" s="507"/>
      <c r="M29" s="507"/>
      <c r="N29" s="507"/>
      <c r="O29" s="507"/>
      <c r="P29" s="508"/>
      <c r="Q29" s="325"/>
      <c r="R29" s="325"/>
      <c r="S29" s="325"/>
      <c r="T29" s="325"/>
      <c r="U29" s="325"/>
      <c r="V29" s="325"/>
      <c r="W29" s="325"/>
      <c r="X29" s="325"/>
      <c r="Y29" s="325"/>
      <c r="Z29" s="325"/>
      <c r="AA29" s="325"/>
      <c r="AB29" s="325"/>
      <c r="AC29" s="325"/>
      <c r="AD29" s="325"/>
      <c r="AE29" s="325"/>
      <c r="AF29" s="325"/>
      <c r="AG29" s="325"/>
      <c r="AH29" s="325"/>
      <c r="AI29" s="325"/>
      <c r="AJ29" s="325"/>
      <c r="AK29" s="325"/>
      <c r="AL29" s="325"/>
    </row>
    <row r="30" spans="2:39" ht="15" customHeight="1" x14ac:dyDescent="0.2">
      <c r="B30" s="295">
        <v>1</v>
      </c>
      <c r="C30" s="296"/>
      <c r="D30" s="342"/>
      <c r="E30" s="418"/>
      <c r="F30" s="298"/>
      <c r="G30" s="295"/>
      <c r="H30" s="296"/>
      <c r="I30" s="295"/>
      <c r="J30" s="299"/>
      <c r="K30" s="299"/>
      <c r="L30" s="296"/>
      <c r="M30" s="300"/>
      <c r="N30" s="301"/>
      <c r="O30" s="302"/>
      <c r="P30" s="311"/>
      <c r="Q30" s="325">
        <f>G30*25-(O30+P30)</f>
        <v>0</v>
      </c>
      <c r="R30" s="325">
        <f>IF(F30="DFA",0,G30)</f>
        <v>0</v>
      </c>
      <c r="S30" s="325">
        <f>IF(F30="DFA",0,I30)</f>
        <v>0</v>
      </c>
      <c r="T30" s="325">
        <f>IF(F30="DFA",0,J30)</f>
        <v>0</v>
      </c>
      <c r="U30" s="325">
        <f>IF(F30="DFA",0,K30)</f>
        <v>0</v>
      </c>
      <c r="V30" s="325">
        <f>IF($F$18="DFA",0,L30)</f>
        <v>0</v>
      </c>
      <c r="W30" s="325"/>
      <c r="X30" s="325">
        <f>IF($F30="DFA",0,M30)</f>
        <v>0</v>
      </c>
      <c r="Y30" s="325">
        <f>IF($F30="DFA",0,N30)</f>
        <v>0</v>
      </c>
      <c r="Z30" s="325">
        <f>IF($F30="DFA",0,O30)</f>
        <v>0</v>
      </c>
      <c r="AA30" s="325">
        <f>IF($F30="DFA",0,P30)</f>
        <v>0</v>
      </c>
      <c r="AB30" s="325"/>
      <c r="AC30" s="325">
        <f>IF(F30="DFA",0,1)</f>
        <v>1</v>
      </c>
      <c r="AD30" s="325">
        <f>J30+K30+L30</f>
        <v>0</v>
      </c>
      <c r="AE30" s="325">
        <f>$AC30*IF($C30="F",$O30,0)</f>
        <v>0</v>
      </c>
      <c r="AF30" s="325">
        <f>$AC30*IF($C30="S",$O30,0)</f>
        <v>0</v>
      </c>
      <c r="AG30" s="325">
        <f>$AC30*IF($C30="C",$O30,0)</f>
        <v>0</v>
      </c>
      <c r="AH30" s="325"/>
      <c r="AI30" s="325"/>
      <c r="AJ30" s="325">
        <f>IF(F30="DOP",O30,0)</f>
        <v>0</v>
      </c>
      <c r="AK30" s="325">
        <f>IF(F30="DOB",O30,0)</f>
        <v>0</v>
      </c>
      <c r="AL30" s="325">
        <f>IF(F30="DFA",O30,0)</f>
        <v>0</v>
      </c>
    </row>
    <row r="31" spans="2:39" ht="15" customHeight="1" x14ac:dyDescent="0.2">
      <c r="B31" s="190">
        <v>2</v>
      </c>
      <c r="C31" s="260"/>
      <c r="D31" s="303"/>
      <c r="E31" s="258"/>
      <c r="F31" s="414"/>
      <c r="G31" s="190"/>
      <c r="H31" s="260"/>
      <c r="I31" s="190"/>
      <c r="J31" s="191"/>
      <c r="K31" s="191"/>
      <c r="L31" s="260"/>
      <c r="M31" s="261"/>
      <c r="N31" s="252"/>
      <c r="O31" s="189"/>
      <c r="P31" s="306"/>
      <c r="Q31" s="325">
        <f t="shared" ref="Q31:Q37" si="16">G31*25-(O31+P31)</f>
        <v>0</v>
      </c>
      <c r="R31" s="325">
        <f t="shared" ref="R31:R37" si="17">IF(F31="DFA",0,G31)</f>
        <v>0</v>
      </c>
      <c r="S31" s="325">
        <f t="shared" ref="S31:S37" si="18">IF(F31="DFA",0,I31)</f>
        <v>0</v>
      </c>
      <c r="T31" s="325">
        <f t="shared" ref="T31:T37" si="19">IF(F31="DFA",0,J31)</f>
        <v>0</v>
      </c>
      <c r="U31" s="325">
        <f t="shared" ref="U31:U37" si="20">IF(F31="DFA",0,K31)</f>
        <v>0</v>
      </c>
      <c r="V31" s="325">
        <f t="shared" ref="V31:V37" si="21">IF($F$18="DFA",0,L31)</f>
        <v>0</v>
      </c>
      <c r="W31" s="325"/>
      <c r="X31" s="325">
        <f t="shared" ref="X31:AA37" si="22">IF($F31="DFA",0,M31)</f>
        <v>0</v>
      </c>
      <c r="Y31" s="325">
        <f t="shared" si="22"/>
        <v>0</v>
      </c>
      <c r="Z31" s="325">
        <f t="shared" si="22"/>
        <v>0</v>
      </c>
      <c r="AA31" s="325">
        <f t="shared" si="22"/>
        <v>0</v>
      </c>
      <c r="AB31" s="325"/>
      <c r="AC31" s="325">
        <f t="shared" ref="AC31:AC37" si="23">IF(F31="DFA",0,1)</f>
        <v>1</v>
      </c>
      <c r="AD31" s="325">
        <f t="shared" ref="AD31:AD37" si="24">J31+K31+L31</f>
        <v>0</v>
      </c>
      <c r="AE31" s="325">
        <f t="shared" ref="AE31:AE37" si="25">$AC31*IF($C31="F",$O31,0)</f>
        <v>0</v>
      </c>
      <c r="AF31" s="325">
        <f t="shared" ref="AF31:AF37" si="26">$AC31*IF($C31="S",$O31,0)</f>
        <v>0</v>
      </c>
      <c r="AG31" s="325">
        <f t="shared" ref="AG31:AG37" si="27">$AC31*IF($C31="C",$O31,0)</f>
        <v>0</v>
      </c>
      <c r="AH31" s="325"/>
      <c r="AI31" s="325"/>
      <c r="AJ31" s="325">
        <f t="shared" ref="AJ31:AJ37" si="28">IF(F31="DOP",O31,0)</f>
        <v>0</v>
      </c>
      <c r="AK31" s="325">
        <f t="shared" ref="AK31:AK37" si="29">IF(F31="DOB",O31,0)</f>
        <v>0</v>
      </c>
      <c r="AL31" s="325">
        <f t="shared" ref="AL31:AL37" si="30">IF(F31="DFA",O31,0)</f>
        <v>0</v>
      </c>
    </row>
    <row r="32" spans="2:39" ht="15" customHeight="1" x14ac:dyDescent="0.2">
      <c r="B32" s="190">
        <v>3</v>
      </c>
      <c r="C32" s="260"/>
      <c r="D32" s="303"/>
      <c r="E32" s="258"/>
      <c r="F32" s="414"/>
      <c r="G32" s="190"/>
      <c r="H32" s="260"/>
      <c r="I32" s="190"/>
      <c r="J32" s="191"/>
      <c r="K32" s="191"/>
      <c r="L32" s="260"/>
      <c r="M32" s="261"/>
      <c r="N32" s="252"/>
      <c r="O32" s="189"/>
      <c r="P32" s="306"/>
      <c r="Q32" s="325">
        <f t="shared" si="16"/>
        <v>0</v>
      </c>
      <c r="R32" s="325">
        <f t="shared" si="17"/>
        <v>0</v>
      </c>
      <c r="S32" s="325">
        <f t="shared" si="18"/>
        <v>0</v>
      </c>
      <c r="T32" s="325">
        <f t="shared" si="19"/>
        <v>0</v>
      </c>
      <c r="U32" s="325">
        <f t="shared" si="20"/>
        <v>0</v>
      </c>
      <c r="V32" s="325">
        <f t="shared" si="21"/>
        <v>0</v>
      </c>
      <c r="W32" s="325"/>
      <c r="X32" s="325">
        <f t="shared" si="22"/>
        <v>0</v>
      </c>
      <c r="Y32" s="325">
        <f t="shared" si="22"/>
        <v>0</v>
      </c>
      <c r="Z32" s="325">
        <f t="shared" si="22"/>
        <v>0</v>
      </c>
      <c r="AA32" s="325">
        <f t="shared" si="22"/>
        <v>0</v>
      </c>
      <c r="AB32" s="325"/>
      <c r="AC32" s="325">
        <f t="shared" si="23"/>
        <v>1</v>
      </c>
      <c r="AD32" s="325">
        <f t="shared" si="24"/>
        <v>0</v>
      </c>
      <c r="AE32" s="325">
        <f t="shared" si="25"/>
        <v>0</v>
      </c>
      <c r="AF32" s="325">
        <f t="shared" si="26"/>
        <v>0</v>
      </c>
      <c r="AG32" s="325">
        <f t="shared" si="27"/>
        <v>0</v>
      </c>
      <c r="AH32" s="325"/>
      <c r="AI32" s="325"/>
      <c r="AJ32" s="325">
        <f t="shared" si="28"/>
        <v>0</v>
      </c>
      <c r="AK32" s="325">
        <f t="shared" si="29"/>
        <v>0</v>
      </c>
      <c r="AL32" s="325">
        <f t="shared" si="30"/>
        <v>0</v>
      </c>
    </row>
    <row r="33" spans="2:39" ht="15" customHeight="1" x14ac:dyDescent="0.2">
      <c r="B33" s="190">
        <v>4</v>
      </c>
      <c r="C33" s="260"/>
      <c r="D33" s="303"/>
      <c r="E33" s="258"/>
      <c r="F33" s="414"/>
      <c r="G33" s="190"/>
      <c r="H33" s="260"/>
      <c r="I33" s="190"/>
      <c r="J33" s="191"/>
      <c r="K33" s="191"/>
      <c r="L33" s="260"/>
      <c r="M33" s="261"/>
      <c r="N33" s="252"/>
      <c r="O33" s="189"/>
      <c r="P33" s="306"/>
      <c r="Q33" s="325">
        <f t="shared" si="16"/>
        <v>0</v>
      </c>
      <c r="R33" s="325">
        <f t="shared" si="17"/>
        <v>0</v>
      </c>
      <c r="S33" s="325">
        <f t="shared" si="18"/>
        <v>0</v>
      </c>
      <c r="T33" s="325">
        <f t="shared" si="19"/>
        <v>0</v>
      </c>
      <c r="U33" s="325">
        <f t="shared" si="20"/>
        <v>0</v>
      </c>
      <c r="V33" s="325">
        <f t="shared" si="21"/>
        <v>0</v>
      </c>
      <c r="W33" s="325"/>
      <c r="X33" s="325">
        <f t="shared" si="22"/>
        <v>0</v>
      </c>
      <c r="Y33" s="325">
        <f t="shared" si="22"/>
        <v>0</v>
      </c>
      <c r="Z33" s="325">
        <f t="shared" si="22"/>
        <v>0</v>
      </c>
      <c r="AA33" s="325">
        <f t="shared" si="22"/>
        <v>0</v>
      </c>
      <c r="AB33" s="325"/>
      <c r="AC33" s="325">
        <f t="shared" si="23"/>
        <v>1</v>
      </c>
      <c r="AD33" s="325">
        <f t="shared" si="24"/>
        <v>0</v>
      </c>
      <c r="AE33" s="325">
        <f t="shared" si="25"/>
        <v>0</v>
      </c>
      <c r="AF33" s="325">
        <f t="shared" si="26"/>
        <v>0</v>
      </c>
      <c r="AG33" s="325">
        <f t="shared" si="27"/>
        <v>0</v>
      </c>
      <c r="AH33" s="325"/>
      <c r="AI33" s="325"/>
      <c r="AJ33" s="325">
        <f t="shared" si="28"/>
        <v>0</v>
      </c>
      <c r="AK33" s="325">
        <f t="shared" si="29"/>
        <v>0</v>
      </c>
      <c r="AL33" s="325">
        <f t="shared" si="30"/>
        <v>0</v>
      </c>
    </row>
    <row r="34" spans="2:39" ht="15" customHeight="1" x14ac:dyDescent="0.2">
      <c r="B34" s="190">
        <v>5</v>
      </c>
      <c r="C34" s="260"/>
      <c r="D34" s="303"/>
      <c r="E34" s="258"/>
      <c r="F34" s="414"/>
      <c r="G34" s="190"/>
      <c r="H34" s="260"/>
      <c r="I34" s="190"/>
      <c r="J34" s="191"/>
      <c r="K34" s="191"/>
      <c r="L34" s="260"/>
      <c r="M34" s="261"/>
      <c r="N34" s="252"/>
      <c r="O34" s="189"/>
      <c r="P34" s="306"/>
      <c r="Q34" s="325">
        <f t="shared" si="16"/>
        <v>0</v>
      </c>
      <c r="R34" s="325">
        <f t="shared" si="17"/>
        <v>0</v>
      </c>
      <c r="S34" s="325">
        <f t="shared" si="18"/>
        <v>0</v>
      </c>
      <c r="T34" s="325">
        <f t="shared" si="19"/>
        <v>0</v>
      </c>
      <c r="U34" s="325">
        <f t="shared" si="20"/>
        <v>0</v>
      </c>
      <c r="V34" s="325">
        <f t="shared" si="21"/>
        <v>0</v>
      </c>
      <c r="W34" s="325"/>
      <c r="X34" s="325">
        <f t="shared" si="22"/>
        <v>0</v>
      </c>
      <c r="Y34" s="325">
        <f t="shared" si="22"/>
        <v>0</v>
      </c>
      <c r="Z34" s="325">
        <f t="shared" si="22"/>
        <v>0</v>
      </c>
      <c r="AA34" s="325">
        <f t="shared" si="22"/>
        <v>0</v>
      </c>
      <c r="AB34" s="325"/>
      <c r="AC34" s="325">
        <f t="shared" si="23"/>
        <v>1</v>
      </c>
      <c r="AD34" s="325">
        <f t="shared" si="24"/>
        <v>0</v>
      </c>
      <c r="AE34" s="325">
        <f t="shared" si="25"/>
        <v>0</v>
      </c>
      <c r="AF34" s="325">
        <f t="shared" si="26"/>
        <v>0</v>
      </c>
      <c r="AG34" s="325">
        <f t="shared" si="27"/>
        <v>0</v>
      </c>
      <c r="AH34" s="325"/>
      <c r="AI34" s="325"/>
      <c r="AJ34" s="325">
        <f t="shared" si="28"/>
        <v>0</v>
      </c>
      <c r="AK34" s="325">
        <f t="shared" si="29"/>
        <v>0</v>
      </c>
      <c r="AL34" s="325">
        <f t="shared" si="30"/>
        <v>0</v>
      </c>
    </row>
    <row r="35" spans="2:39" ht="15" customHeight="1" x14ac:dyDescent="0.2">
      <c r="B35" s="190">
        <v>6</v>
      </c>
      <c r="C35" s="410"/>
      <c r="D35" s="303"/>
      <c r="E35" s="258"/>
      <c r="F35" s="414"/>
      <c r="G35" s="190"/>
      <c r="H35" s="260"/>
      <c r="I35" s="190"/>
      <c r="J35" s="191"/>
      <c r="K35" s="191"/>
      <c r="L35" s="260"/>
      <c r="M35" s="261"/>
      <c r="N35" s="252"/>
      <c r="O35" s="189"/>
      <c r="P35" s="306"/>
      <c r="Q35" s="325">
        <f t="shared" si="16"/>
        <v>0</v>
      </c>
      <c r="R35" s="325">
        <f t="shared" si="17"/>
        <v>0</v>
      </c>
      <c r="S35" s="325">
        <f t="shared" si="18"/>
        <v>0</v>
      </c>
      <c r="T35" s="325">
        <f t="shared" si="19"/>
        <v>0</v>
      </c>
      <c r="U35" s="325">
        <f t="shared" si="20"/>
        <v>0</v>
      </c>
      <c r="V35" s="325">
        <f t="shared" si="21"/>
        <v>0</v>
      </c>
      <c r="W35" s="325"/>
      <c r="X35" s="325">
        <f t="shared" si="22"/>
        <v>0</v>
      </c>
      <c r="Y35" s="325">
        <f t="shared" si="22"/>
        <v>0</v>
      </c>
      <c r="Z35" s="325">
        <f t="shared" si="22"/>
        <v>0</v>
      </c>
      <c r="AA35" s="325">
        <f t="shared" si="22"/>
        <v>0</v>
      </c>
      <c r="AB35" s="325"/>
      <c r="AC35" s="325">
        <f t="shared" si="23"/>
        <v>1</v>
      </c>
      <c r="AD35" s="325">
        <f t="shared" si="24"/>
        <v>0</v>
      </c>
      <c r="AE35" s="325">
        <f t="shared" si="25"/>
        <v>0</v>
      </c>
      <c r="AF35" s="325">
        <f t="shared" si="26"/>
        <v>0</v>
      </c>
      <c r="AG35" s="325">
        <f t="shared" si="27"/>
        <v>0</v>
      </c>
      <c r="AH35" s="325"/>
      <c r="AI35" s="325"/>
      <c r="AJ35" s="325">
        <f t="shared" si="28"/>
        <v>0</v>
      </c>
      <c r="AK35" s="325">
        <f t="shared" si="29"/>
        <v>0</v>
      </c>
      <c r="AL35" s="325">
        <f t="shared" si="30"/>
        <v>0</v>
      </c>
    </row>
    <row r="36" spans="2:39" ht="15" customHeight="1" x14ac:dyDescent="0.2">
      <c r="B36" s="190">
        <v>7</v>
      </c>
      <c r="C36" s="321"/>
      <c r="D36" s="303"/>
      <c r="E36" s="419"/>
      <c r="F36" s="417"/>
      <c r="G36" s="312"/>
      <c r="H36" s="321"/>
      <c r="I36" s="312"/>
      <c r="J36" s="334"/>
      <c r="K36" s="334"/>
      <c r="L36" s="321"/>
      <c r="M36" s="322"/>
      <c r="N36" s="323"/>
      <c r="O36" s="324"/>
      <c r="P36" s="335"/>
      <c r="Q36" s="325">
        <f t="shared" si="16"/>
        <v>0</v>
      </c>
      <c r="R36" s="325">
        <f t="shared" si="17"/>
        <v>0</v>
      </c>
      <c r="S36" s="325">
        <f t="shared" si="18"/>
        <v>0</v>
      </c>
      <c r="T36" s="325">
        <f t="shared" si="19"/>
        <v>0</v>
      </c>
      <c r="U36" s="325">
        <f t="shared" si="20"/>
        <v>0</v>
      </c>
      <c r="V36" s="325">
        <f t="shared" si="21"/>
        <v>0</v>
      </c>
      <c r="W36" s="325"/>
      <c r="X36" s="325">
        <f t="shared" si="22"/>
        <v>0</v>
      </c>
      <c r="Y36" s="325">
        <f t="shared" si="22"/>
        <v>0</v>
      </c>
      <c r="Z36" s="325">
        <f t="shared" si="22"/>
        <v>0</v>
      </c>
      <c r="AA36" s="325">
        <f t="shared" si="22"/>
        <v>0</v>
      </c>
      <c r="AB36" s="325"/>
      <c r="AC36" s="325">
        <f t="shared" si="23"/>
        <v>1</v>
      </c>
      <c r="AD36" s="325">
        <f t="shared" si="24"/>
        <v>0</v>
      </c>
      <c r="AE36" s="325">
        <f t="shared" si="25"/>
        <v>0</v>
      </c>
      <c r="AF36" s="325">
        <f t="shared" si="26"/>
        <v>0</v>
      </c>
      <c r="AG36" s="325">
        <f t="shared" si="27"/>
        <v>0</v>
      </c>
      <c r="AH36" s="325"/>
      <c r="AI36" s="325"/>
      <c r="AJ36" s="325">
        <f t="shared" si="28"/>
        <v>0</v>
      </c>
      <c r="AK36" s="325">
        <f t="shared" si="29"/>
        <v>0</v>
      </c>
      <c r="AL36" s="325">
        <f t="shared" si="30"/>
        <v>0</v>
      </c>
    </row>
    <row r="37" spans="2:39" ht="12" thickBot="1" x14ac:dyDescent="0.25">
      <c r="B37" s="251">
        <v>8</v>
      </c>
      <c r="C37" s="255"/>
      <c r="D37" s="416"/>
      <c r="E37" s="256"/>
      <c r="F37" s="415"/>
      <c r="G37" s="257"/>
      <c r="H37" s="255"/>
      <c r="I37" s="333"/>
      <c r="J37" s="391"/>
      <c r="K37" s="334"/>
      <c r="L37" s="321"/>
      <c r="M37" s="322"/>
      <c r="N37" s="323"/>
      <c r="O37" s="324"/>
      <c r="P37" s="335"/>
      <c r="Q37" s="325">
        <f t="shared" si="16"/>
        <v>0</v>
      </c>
      <c r="R37" s="325">
        <f t="shared" si="17"/>
        <v>0</v>
      </c>
      <c r="S37" s="325">
        <f t="shared" si="18"/>
        <v>0</v>
      </c>
      <c r="T37" s="325">
        <f t="shared" si="19"/>
        <v>0</v>
      </c>
      <c r="U37" s="325">
        <f t="shared" si="20"/>
        <v>0</v>
      </c>
      <c r="V37" s="325">
        <f t="shared" si="21"/>
        <v>0</v>
      </c>
      <c r="W37" s="325"/>
      <c r="X37" s="325">
        <f t="shared" si="22"/>
        <v>0</v>
      </c>
      <c r="Y37" s="325">
        <f t="shared" si="22"/>
        <v>0</v>
      </c>
      <c r="Z37" s="325">
        <f t="shared" si="22"/>
        <v>0</v>
      </c>
      <c r="AA37" s="325">
        <f t="shared" si="22"/>
        <v>0</v>
      </c>
      <c r="AB37" s="325"/>
      <c r="AC37" s="325">
        <f t="shared" si="23"/>
        <v>1</v>
      </c>
      <c r="AD37" s="325">
        <f t="shared" si="24"/>
        <v>0</v>
      </c>
      <c r="AE37" s="325">
        <f t="shared" si="25"/>
        <v>0</v>
      </c>
      <c r="AF37" s="325">
        <f t="shared" si="26"/>
        <v>0</v>
      </c>
      <c r="AG37" s="325">
        <f t="shared" si="27"/>
        <v>0</v>
      </c>
      <c r="AH37" s="325"/>
      <c r="AI37" s="325"/>
      <c r="AJ37" s="325">
        <f t="shared" si="28"/>
        <v>0</v>
      </c>
      <c r="AK37" s="325">
        <f t="shared" si="29"/>
        <v>0</v>
      </c>
      <c r="AL37" s="325">
        <f t="shared" si="30"/>
        <v>0</v>
      </c>
    </row>
    <row r="38" spans="2:39" ht="15" customHeight="1" thickBot="1" x14ac:dyDescent="0.25">
      <c r="B38" s="501" t="s">
        <v>87</v>
      </c>
      <c r="C38" s="502"/>
      <c r="D38" s="502"/>
      <c r="E38" s="502"/>
      <c r="F38" s="503"/>
      <c r="G38" s="504">
        <f>SUM(R30:R35)</f>
        <v>0</v>
      </c>
      <c r="H38" s="474"/>
      <c r="I38" s="307">
        <f>SUM(S30:S35)</f>
        <v>0</v>
      </c>
      <c r="J38" s="337">
        <f>SUM(T30:T35)</f>
        <v>0</v>
      </c>
      <c r="K38" s="337">
        <f>SUM(U30:U35)</f>
        <v>0</v>
      </c>
      <c r="L38" s="310">
        <f>SUM(V30:V35)</f>
        <v>0</v>
      </c>
      <c r="M38" s="308">
        <f>X38</f>
        <v>0</v>
      </c>
      <c r="N38" s="336">
        <f>Y38</f>
        <v>0</v>
      </c>
      <c r="O38" s="308">
        <f>Z38</f>
        <v>0</v>
      </c>
      <c r="P38" s="336">
        <f>AA38</f>
        <v>0</v>
      </c>
      <c r="Q38" s="325"/>
      <c r="R38" s="373">
        <f>SUM(R30:R37)</f>
        <v>0</v>
      </c>
      <c r="S38" s="373">
        <f>SUM(S30:S37)</f>
        <v>0</v>
      </c>
      <c r="T38" s="373">
        <f>SUM(T30:T37)</f>
        <v>0</v>
      </c>
      <c r="U38" s="373">
        <f>SUM(U30:U37)</f>
        <v>0</v>
      </c>
      <c r="V38" s="373">
        <f>SUM(V30:V37)</f>
        <v>0</v>
      </c>
      <c r="W38" s="373"/>
      <c r="X38" s="373">
        <f>SUM(X30:X35)</f>
        <v>0</v>
      </c>
      <c r="Y38" s="373">
        <f>SUM(Y30:Y37)</f>
        <v>0</v>
      </c>
      <c r="Z38" s="373">
        <f>SUM(Z30:Z35)</f>
        <v>0</v>
      </c>
      <c r="AA38" s="373">
        <f>SUM(AA30:AA35)</f>
        <v>0</v>
      </c>
      <c r="AB38" s="373"/>
      <c r="AC38" s="373">
        <f>SUM(AC30:AC35)</f>
        <v>6</v>
      </c>
      <c r="AD38" s="373">
        <f>SUM(AD30:AD37)</f>
        <v>0</v>
      </c>
      <c r="AE38" s="373">
        <f>SUM(AE30:AE35)</f>
        <v>0</v>
      </c>
      <c r="AF38" s="373">
        <f>SUM(AF30:AF35)</f>
        <v>0</v>
      </c>
      <c r="AG38" s="373">
        <f>SUM(AG30:AG35)</f>
        <v>0</v>
      </c>
      <c r="AH38" s="373"/>
      <c r="AI38" s="373"/>
      <c r="AJ38" s="373">
        <f>SUM(AJ30:AJ37)</f>
        <v>0</v>
      </c>
      <c r="AK38" s="373">
        <f>SUM(AK30:AK37)</f>
        <v>0</v>
      </c>
      <c r="AL38" s="373">
        <f>SUM(AL30:AL37)</f>
        <v>0</v>
      </c>
      <c r="AM38" s="288"/>
    </row>
    <row r="39" spans="2:39" ht="15" customHeight="1" thickBot="1" x14ac:dyDescent="0.25">
      <c r="B39" s="483"/>
      <c r="C39" s="484"/>
      <c r="D39" s="484"/>
      <c r="E39" s="484"/>
      <c r="F39" s="485"/>
      <c r="G39" s="487"/>
      <c r="H39" s="475"/>
      <c r="I39" s="490">
        <f>SUM(I38:L38)</f>
        <v>0</v>
      </c>
      <c r="J39" s="491"/>
      <c r="K39" s="491"/>
      <c r="L39" s="492"/>
      <c r="M39" s="476">
        <f>M38+N38</f>
        <v>0</v>
      </c>
      <c r="N39" s="479"/>
      <c r="O39" s="490">
        <f>SUM(O38:P38)</f>
        <v>0</v>
      </c>
      <c r="P39" s="492"/>
      <c r="Q39" s="325"/>
      <c r="R39" s="325"/>
      <c r="S39" s="325"/>
      <c r="T39" s="373">
        <f>I39</f>
        <v>0</v>
      </c>
      <c r="U39" s="325"/>
      <c r="V39" s="325"/>
      <c r="W39" s="325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5"/>
    </row>
    <row r="40" spans="2:39" ht="15" customHeight="1" thickBot="1" x14ac:dyDescent="0.25">
      <c r="B40" s="480" t="s">
        <v>88</v>
      </c>
      <c r="C40" s="481"/>
      <c r="D40" s="481"/>
      <c r="E40" s="481"/>
      <c r="F40" s="482"/>
      <c r="G40" s="486">
        <f>G27+G38</f>
        <v>0</v>
      </c>
      <c r="H40" s="509"/>
      <c r="I40" s="307">
        <f t="shared" ref="I40:P40" si="31">I27+I38</f>
        <v>0</v>
      </c>
      <c r="J40" s="337">
        <f t="shared" si="31"/>
        <v>0</v>
      </c>
      <c r="K40" s="337">
        <f t="shared" si="31"/>
        <v>0</v>
      </c>
      <c r="L40" s="384">
        <f t="shared" si="31"/>
        <v>0</v>
      </c>
      <c r="M40" s="413">
        <f t="shared" si="31"/>
        <v>0</v>
      </c>
      <c r="N40" s="309">
        <f t="shared" si="31"/>
        <v>0</v>
      </c>
      <c r="O40" s="307">
        <f t="shared" si="31"/>
        <v>0</v>
      </c>
      <c r="P40" s="384">
        <f t="shared" si="31"/>
        <v>0</v>
      </c>
      <c r="X40" s="51">
        <f t="shared" ref="X40:AL40" si="32">X38+X27</f>
        <v>0</v>
      </c>
      <c r="Y40" s="51">
        <f t="shared" si="32"/>
        <v>0</v>
      </c>
      <c r="Z40" s="51">
        <f t="shared" si="32"/>
        <v>0</v>
      </c>
      <c r="AA40" s="51">
        <f t="shared" si="32"/>
        <v>0</v>
      </c>
      <c r="AC40" s="51">
        <f t="shared" si="32"/>
        <v>15</v>
      </c>
      <c r="AD40" s="51">
        <f t="shared" si="32"/>
        <v>0</v>
      </c>
      <c r="AE40" s="51">
        <f t="shared" si="32"/>
        <v>0</v>
      </c>
      <c r="AF40" s="51">
        <f t="shared" si="32"/>
        <v>0</v>
      </c>
      <c r="AG40" s="51">
        <f t="shared" si="32"/>
        <v>0</v>
      </c>
      <c r="AJ40" s="51">
        <f t="shared" si="32"/>
        <v>0</v>
      </c>
      <c r="AK40" s="51">
        <f t="shared" si="32"/>
        <v>0</v>
      </c>
      <c r="AL40" s="51">
        <f t="shared" si="32"/>
        <v>0</v>
      </c>
    </row>
    <row r="41" spans="2:39" ht="15" customHeight="1" thickBot="1" x14ac:dyDescent="0.25">
      <c r="B41" s="483"/>
      <c r="C41" s="484"/>
      <c r="D41" s="484"/>
      <c r="E41" s="484"/>
      <c r="F41" s="485"/>
      <c r="G41" s="487"/>
      <c r="H41" s="475"/>
      <c r="I41" s="476">
        <f>I28+I39</f>
        <v>0</v>
      </c>
      <c r="J41" s="478"/>
      <c r="K41" s="478"/>
      <c r="L41" s="479"/>
      <c r="M41" s="510">
        <f>M28+M39</f>
        <v>0</v>
      </c>
      <c r="N41" s="511"/>
      <c r="O41" s="476">
        <f>O28+O39</f>
        <v>0</v>
      </c>
      <c r="P41" s="479"/>
    </row>
    <row r="42" spans="2:39" ht="12" customHeight="1" x14ac:dyDescent="0.2"/>
    <row r="43" spans="2:39" ht="12" customHeight="1" thickBot="1" x14ac:dyDescent="0.25">
      <c r="H43" s="372" t="s">
        <v>9</v>
      </c>
      <c r="I43" s="385" t="s">
        <v>39</v>
      </c>
      <c r="J43" s="276"/>
      <c r="K43" s="276"/>
      <c r="L43" s="276"/>
      <c r="M43" s="276"/>
      <c r="N43" s="276"/>
    </row>
    <row r="44" spans="2:39" ht="12" customHeight="1" x14ac:dyDescent="0.2">
      <c r="B44" s="468" t="s">
        <v>0</v>
      </c>
      <c r="C44" s="470" t="s">
        <v>118</v>
      </c>
      <c r="D44" s="470" t="s">
        <v>32</v>
      </c>
      <c r="E44" s="499" t="s">
        <v>3</v>
      </c>
      <c r="H44" s="372" t="s">
        <v>4</v>
      </c>
      <c r="I44" s="385" t="s">
        <v>40</v>
      </c>
      <c r="J44" s="276"/>
      <c r="K44" s="276"/>
      <c r="L44" s="276"/>
      <c r="M44" s="276"/>
      <c r="N44" s="276"/>
    </row>
    <row r="45" spans="2:39" ht="12" customHeight="1" thickBot="1" x14ac:dyDescent="0.25">
      <c r="B45" s="469"/>
      <c r="C45" s="471"/>
      <c r="D45" s="471"/>
      <c r="E45" s="500"/>
      <c r="H45" s="372" t="s">
        <v>5</v>
      </c>
      <c r="I45" s="385" t="s">
        <v>41</v>
      </c>
      <c r="J45" s="276"/>
      <c r="K45" s="276"/>
      <c r="L45" s="276"/>
      <c r="M45" s="276"/>
      <c r="N45" s="276"/>
    </row>
    <row r="46" spans="2:39" ht="12" customHeight="1" x14ac:dyDescent="0.2">
      <c r="B46" s="300">
        <v>1</v>
      </c>
      <c r="C46" s="472" t="s">
        <v>124</v>
      </c>
      <c r="D46" s="240"/>
      <c r="E46" s="296"/>
      <c r="H46" s="372" t="s">
        <v>6</v>
      </c>
      <c r="I46" s="385" t="s">
        <v>42</v>
      </c>
      <c r="J46" s="276"/>
      <c r="K46" s="276"/>
      <c r="L46" s="276"/>
      <c r="M46" s="276"/>
      <c r="N46" s="276"/>
    </row>
    <row r="47" spans="2:39" ht="12" customHeight="1" thickBot="1" x14ac:dyDescent="0.25">
      <c r="B47" s="254">
        <v>2</v>
      </c>
      <c r="C47" s="473"/>
      <c r="D47" s="226"/>
      <c r="E47" s="253"/>
      <c r="H47" s="372" t="s">
        <v>7</v>
      </c>
      <c r="I47" s="385" t="s">
        <v>43</v>
      </c>
      <c r="J47" s="276"/>
      <c r="K47" s="276"/>
      <c r="L47" s="276"/>
      <c r="M47" s="276"/>
      <c r="N47" s="276"/>
    </row>
    <row r="48" spans="2:39" ht="12" customHeight="1" x14ac:dyDescent="0.2">
      <c r="B48" s="300">
        <v>3</v>
      </c>
      <c r="C48" s="472" t="s">
        <v>125</v>
      </c>
      <c r="D48" s="240"/>
      <c r="E48" s="296"/>
      <c r="H48" s="372" t="s">
        <v>12</v>
      </c>
      <c r="I48" s="385" t="s">
        <v>44</v>
      </c>
      <c r="J48" s="276"/>
      <c r="K48" s="276"/>
      <c r="L48" s="276"/>
      <c r="M48" s="276"/>
      <c r="N48" s="276"/>
    </row>
    <row r="49" spans="2:16" ht="12" customHeight="1" thickBot="1" x14ac:dyDescent="0.25">
      <c r="B49" s="254">
        <v>4</v>
      </c>
      <c r="C49" s="473"/>
      <c r="D49" s="226"/>
      <c r="E49" s="253"/>
      <c r="H49" s="372" t="s">
        <v>13</v>
      </c>
      <c r="I49" s="385" t="s">
        <v>45</v>
      </c>
      <c r="J49" s="276"/>
      <c r="K49" s="276"/>
      <c r="L49" s="276"/>
      <c r="M49" s="276"/>
      <c r="N49" s="276"/>
    </row>
    <row r="50" spans="2:16" ht="12" customHeight="1" x14ac:dyDescent="0.2">
      <c r="B50" s="300">
        <v>5</v>
      </c>
      <c r="C50" s="472" t="s">
        <v>126</v>
      </c>
      <c r="D50" s="240"/>
      <c r="E50" s="296"/>
      <c r="H50" s="372" t="s">
        <v>10</v>
      </c>
      <c r="I50" s="385" t="s">
        <v>46</v>
      </c>
      <c r="J50" s="276"/>
      <c r="K50" s="276"/>
      <c r="L50" s="276"/>
      <c r="M50" s="276"/>
      <c r="N50" s="276"/>
    </row>
    <row r="51" spans="2:16" ht="12" customHeight="1" thickBot="1" x14ac:dyDescent="0.25">
      <c r="B51" s="254">
        <v>6</v>
      </c>
      <c r="C51" s="473"/>
      <c r="D51" s="226"/>
      <c r="E51" s="253"/>
      <c r="H51" s="372" t="s">
        <v>11</v>
      </c>
      <c r="I51" s="385" t="s">
        <v>47</v>
      </c>
      <c r="J51" s="276"/>
      <c r="K51" s="276"/>
      <c r="L51" s="276"/>
      <c r="M51" s="276"/>
      <c r="N51" s="276"/>
    </row>
    <row r="52" spans="2:16" ht="12" customHeight="1" x14ac:dyDescent="0.2">
      <c r="B52" s="300">
        <v>7</v>
      </c>
      <c r="C52" s="472" t="s">
        <v>127</v>
      </c>
      <c r="D52" s="240"/>
      <c r="E52" s="296"/>
      <c r="H52" s="373"/>
      <c r="I52" s="385"/>
      <c r="J52" s="276"/>
      <c r="K52" s="276"/>
      <c r="L52" s="276"/>
      <c r="M52" s="276"/>
      <c r="N52" s="276"/>
    </row>
    <row r="53" spans="2:16" ht="12" customHeight="1" thickBot="1" x14ac:dyDescent="0.25">
      <c r="B53" s="254">
        <v>8</v>
      </c>
      <c r="C53" s="473"/>
      <c r="D53" s="226"/>
      <c r="E53" s="253"/>
      <c r="H53" s="325"/>
      <c r="I53" s="325"/>
      <c r="J53" s="276"/>
      <c r="K53" s="276"/>
      <c r="L53" s="276"/>
      <c r="M53" s="276"/>
      <c r="N53" s="276"/>
    </row>
    <row r="54" spans="2:16" ht="12" customHeight="1" x14ac:dyDescent="0.2">
      <c r="B54" s="300">
        <v>9</v>
      </c>
      <c r="C54" s="472" t="s">
        <v>128</v>
      </c>
      <c r="D54" s="240"/>
      <c r="E54" s="296"/>
      <c r="H54" s="372" t="s">
        <v>14</v>
      </c>
      <c r="I54" s="385" t="s">
        <v>49</v>
      </c>
      <c r="J54" s="276"/>
      <c r="K54" s="276"/>
      <c r="L54" s="276"/>
      <c r="M54" s="276"/>
      <c r="N54" s="276"/>
    </row>
    <row r="55" spans="2:16" ht="12" customHeight="1" thickBot="1" x14ac:dyDescent="0.25">
      <c r="B55" s="254">
        <v>10</v>
      </c>
      <c r="C55" s="473"/>
      <c r="D55" s="226"/>
      <c r="E55" s="253"/>
      <c r="H55" s="372" t="s">
        <v>5</v>
      </c>
      <c r="I55" s="385" t="s">
        <v>120</v>
      </c>
      <c r="J55" s="276"/>
      <c r="K55" s="276"/>
      <c r="L55" s="276"/>
      <c r="M55" s="276"/>
      <c r="N55" s="276"/>
    </row>
    <row r="56" spans="2:16" ht="12" customHeight="1" x14ac:dyDescent="0.2">
      <c r="B56" s="300">
        <v>11</v>
      </c>
      <c r="C56" s="472" t="s">
        <v>129</v>
      </c>
      <c r="D56" s="240"/>
      <c r="E56" s="296"/>
      <c r="H56" s="372" t="s">
        <v>4</v>
      </c>
      <c r="I56" s="385" t="s">
        <v>52</v>
      </c>
      <c r="J56" s="276"/>
      <c r="K56" s="276"/>
      <c r="L56" s="276"/>
      <c r="M56" s="276"/>
      <c r="N56" s="276"/>
    </row>
    <row r="57" spans="2:16" ht="12" customHeight="1" thickBot="1" x14ac:dyDescent="0.25">
      <c r="B57" s="254">
        <v>12</v>
      </c>
      <c r="C57" s="473"/>
      <c r="D57" s="226"/>
      <c r="E57" s="253"/>
      <c r="H57" s="373"/>
      <c r="I57" s="385"/>
      <c r="J57" s="276"/>
      <c r="K57" s="276"/>
      <c r="L57" s="276"/>
      <c r="M57" s="276"/>
      <c r="N57" s="276"/>
    </row>
    <row r="58" spans="2:16" ht="12" customHeight="1" x14ac:dyDescent="0.2">
      <c r="B58" s="300">
        <v>13</v>
      </c>
      <c r="C58" s="472" t="s">
        <v>130</v>
      </c>
      <c r="D58" s="240"/>
      <c r="E58" s="296"/>
      <c r="H58" s="373"/>
      <c r="I58" s="385"/>
      <c r="J58" s="276"/>
      <c r="K58" s="276"/>
      <c r="L58" s="276"/>
      <c r="M58" s="276"/>
      <c r="N58" s="276"/>
    </row>
    <row r="59" spans="2:16" ht="12" customHeight="1" thickBot="1" x14ac:dyDescent="0.25">
      <c r="B59" s="254">
        <v>14</v>
      </c>
      <c r="C59" s="473"/>
      <c r="D59" s="226"/>
      <c r="E59" s="253"/>
      <c r="H59" s="372" t="s">
        <v>117</v>
      </c>
      <c r="I59" s="385" t="s">
        <v>121</v>
      </c>
      <c r="J59" s="276"/>
      <c r="K59" s="276"/>
      <c r="L59" s="276"/>
      <c r="M59" s="276"/>
      <c r="N59" s="276"/>
    </row>
    <row r="60" spans="2:16" ht="12" customHeight="1" x14ac:dyDescent="0.2">
      <c r="B60" s="300">
        <v>15</v>
      </c>
      <c r="C60" s="472" t="s">
        <v>131</v>
      </c>
      <c r="D60" s="240"/>
      <c r="E60" s="296"/>
      <c r="H60" s="372" t="s">
        <v>118</v>
      </c>
      <c r="I60" s="385" t="s">
        <v>122</v>
      </c>
      <c r="J60" s="276"/>
      <c r="K60" s="276"/>
      <c r="L60" s="276"/>
      <c r="M60" s="276"/>
      <c r="N60" s="276"/>
    </row>
    <row r="61" spans="2:16" ht="12" thickBot="1" x14ac:dyDescent="0.25">
      <c r="B61" s="254">
        <v>16</v>
      </c>
      <c r="C61" s="473"/>
      <c r="D61" s="226"/>
      <c r="E61" s="253"/>
      <c r="H61" s="372" t="s">
        <v>116</v>
      </c>
      <c r="I61" s="385" t="s">
        <v>123</v>
      </c>
    </row>
    <row r="63" spans="2:16" ht="12.75" x14ac:dyDescent="0.2">
      <c r="B63" s="60" t="str">
        <f>Pagina1!A49</f>
        <v>DECAN,</v>
      </c>
      <c r="H63" s="60" t="str">
        <f>Pagina1!H49</f>
        <v>DIRECTOR DEPARTAMENT,</v>
      </c>
      <c r="J63" s="61"/>
      <c r="K63" s="61"/>
      <c r="L63" s="61"/>
      <c r="M63" s="61"/>
      <c r="N63" s="61"/>
      <c r="O63" s="61"/>
      <c r="P63" s="61"/>
    </row>
    <row r="64" spans="2:16" ht="12.75" x14ac:dyDescent="0.2">
      <c r="B64" s="61"/>
      <c r="J64" s="61"/>
      <c r="K64" s="61"/>
      <c r="L64" s="61"/>
      <c r="M64" s="61"/>
      <c r="N64" s="61"/>
      <c r="O64" s="61"/>
      <c r="P64" s="61"/>
    </row>
    <row r="65" spans="2:16" ht="12.75" x14ac:dyDescent="0.2">
      <c r="B65" s="60">
        <f>Pagina1!A51</f>
        <v>0</v>
      </c>
      <c r="C65" s="60"/>
      <c r="D65" s="61"/>
      <c r="E65" s="61"/>
      <c r="F65" s="61"/>
      <c r="G65" s="61"/>
      <c r="H65" s="383">
        <f>Pagina1!H51</f>
        <v>0</v>
      </c>
      <c r="I65" s="61"/>
      <c r="K65" s="383"/>
      <c r="L65" s="383"/>
      <c r="M65" s="383"/>
      <c r="N65" s="383"/>
      <c r="O65" s="383"/>
      <c r="P65" s="383"/>
    </row>
    <row r="66" spans="2:16" ht="12.75" x14ac:dyDescent="0.2">
      <c r="C66" s="60"/>
      <c r="D66" s="61"/>
      <c r="E66" s="61"/>
      <c r="F66" s="61"/>
      <c r="G66" s="61"/>
      <c r="H66" s="61"/>
      <c r="I66" s="61"/>
      <c r="J66" s="61"/>
      <c r="K66" s="61"/>
      <c r="L66" s="61"/>
    </row>
    <row r="67" spans="2:16" ht="12.75" x14ac:dyDescent="0.2">
      <c r="C67" s="60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</row>
  </sheetData>
  <sheetProtection selectLockedCells="1"/>
  <mergeCells count="43">
    <mergeCell ref="C60:C61"/>
    <mergeCell ref="C54:C55"/>
    <mergeCell ref="H40:H41"/>
    <mergeCell ref="M41:N41"/>
    <mergeCell ref="C52:C53"/>
    <mergeCell ref="C56:C57"/>
    <mergeCell ref="C58:C59"/>
    <mergeCell ref="D44:D45"/>
    <mergeCell ref="E44:E45"/>
    <mergeCell ref="C48:C49"/>
    <mergeCell ref="C50:C51"/>
    <mergeCell ref="B15:P15"/>
    <mergeCell ref="B9:P9"/>
    <mergeCell ref="I39:L39"/>
    <mergeCell ref="O39:P39"/>
    <mergeCell ref="B13:P13"/>
    <mergeCell ref="F16:F17"/>
    <mergeCell ref="G16:G17"/>
    <mergeCell ref="H16:H17"/>
    <mergeCell ref="I16:L16"/>
    <mergeCell ref="B27:F28"/>
    <mergeCell ref="G27:G28"/>
    <mergeCell ref="G38:G39"/>
    <mergeCell ref="M39:N39"/>
    <mergeCell ref="M16:P16"/>
    <mergeCell ref="B29:P29"/>
    <mergeCell ref="B38:F39"/>
    <mergeCell ref="B16:B17"/>
    <mergeCell ref="I41:L41"/>
    <mergeCell ref="O41:P41"/>
    <mergeCell ref="B40:F41"/>
    <mergeCell ref="G40:G41"/>
    <mergeCell ref="C16:C17"/>
    <mergeCell ref="I28:L28"/>
    <mergeCell ref="O28:P28"/>
    <mergeCell ref="D16:D17"/>
    <mergeCell ref="E16:E17"/>
    <mergeCell ref="H27:H28"/>
    <mergeCell ref="B44:B45"/>
    <mergeCell ref="C44:C45"/>
    <mergeCell ref="C46:C47"/>
    <mergeCell ref="H38:H39"/>
    <mergeCell ref="M28:N28"/>
  </mergeCells>
  <phoneticPr fontId="3" type="noConversion"/>
  <pageMargins left="0.70866141732283472" right="0.47244094488188981" top="0.39370078740157483" bottom="0.39370078740157483" header="0.15748031496062992" footer="0.19685039370078741"/>
  <pageSetup paperSize="9" scale="90" orientation="portrait" r:id="rId1"/>
  <headerFooter alignWithMargins="0">
    <oddFooter>&amp;LF 83.07/Ed.07_F04</oddFooter>
  </headerFooter>
  <ignoredErrors>
    <ignoredError sqref="J2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E305"/>
  <sheetViews>
    <sheetView showGridLines="0" topLeftCell="B1" zoomScaleNormal="100" workbookViewId="0">
      <selection activeCell="B3" sqref="B3"/>
    </sheetView>
  </sheetViews>
  <sheetFormatPr defaultColWidth="9.140625" defaultRowHeight="11.25" x14ac:dyDescent="0.2"/>
  <cols>
    <col min="1" max="1" width="9.140625" style="44"/>
    <col min="2" max="2" width="3.140625" style="3" customWidth="1"/>
    <col min="3" max="3" width="3.85546875" style="3" customWidth="1"/>
    <col min="4" max="4" width="45.85546875" style="3" customWidth="1"/>
    <col min="5" max="5" width="11.85546875" style="3" customWidth="1"/>
    <col min="6" max="6" width="4.140625" style="3" customWidth="1"/>
    <col min="7" max="7" width="5.140625" style="3" customWidth="1"/>
    <col min="8" max="12" width="3.7109375" style="3" customWidth="1"/>
    <col min="13" max="14" width="4.140625" style="3" customWidth="1"/>
    <col min="15" max="15" width="4.85546875" style="3" customWidth="1"/>
    <col min="16" max="17" width="4.7109375" style="3" customWidth="1"/>
    <col min="18" max="18" width="9.140625" style="93"/>
    <col min="19" max="19" width="4.28515625" style="93" customWidth="1"/>
    <col min="20" max="30" width="4.140625" style="93" customWidth="1"/>
    <col min="31" max="31" width="4.7109375" style="93" customWidth="1"/>
    <col min="32" max="45" width="3.85546875" style="93" customWidth="1"/>
    <col min="46" max="46" width="9.140625" style="93"/>
    <col min="47" max="57" width="9.140625" style="48"/>
    <col min="58" max="16384" width="9.140625" style="3"/>
  </cols>
  <sheetData>
    <row r="1" spans="1:57" s="43" customFormat="1" x14ac:dyDescent="0.2">
      <c r="A1" s="44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s="62" customFormat="1" ht="15" x14ac:dyDescent="0.2">
      <c r="A2" s="45"/>
      <c r="B2" s="36" t="s">
        <v>91</v>
      </c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</row>
    <row r="3" spans="1:57" s="62" customFormat="1" ht="15" x14ac:dyDescent="0.2">
      <c r="A3" s="45"/>
      <c r="B3" s="36" t="s">
        <v>95</v>
      </c>
      <c r="M3" s="62" t="s">
        <v>60</v>
      </c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</row>
    <row r="4" spans="1:57" s="62" customFormat="1" ht="15" x14ac:dyDescent="0.2">
      <c r="A4" s="45"/>
      <c r="B4" s="77" t="str">
        <f>'AN I'!B4</f>
        <v>DEPARTAMENT …..</v>
      </c>
      <c r="M4" s="62" t="str">
        <f>Pagina1!$G$7</f>
        <v>Prof. univ. dr. ing. Carol SCHNAKOVSZKY</v>
      </c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</row>
    <row r="5" spans="1:57" ht="15.75" x14ac:dyDescent="0.2">
      <c r="B5" s="515" t="s">
        <v>18</v>
      </c>
      <c r="C5" s="515"/>
      <c r="D5" s="515"/>
      <c r="E5" s="515"/>
      <c r="F5" s="515"/>
      <c r="G5" s="515"/>
      <c r="H5" s="515"/>
      <c r="I5" s="515"/>
      <c r="J5" s="515"/>
      <c r="K5" s="515"/>
      <c r="L5" s="515"/>
      <c r="M5" s="515"/>
      <c r="N5" s="515"/>
      <c r="O5" s="515"/>
      <c r="P5" s="515"/>
      <c r="Q5" s="4"/>
    </row>
    <row r="6" spans="1:57" ht="12.75" x14ac:dyDescent="0.2">
      <c r="B6" s="92" t="str">
        <f>CONCATENATE(Pagina1!B11,"  ",Pagina1!D11)</f>
        <v xml:space="preserve">Domeniul:  </v>
      </c>
      <c r="C6" s="1"/>
    </row>
    <row r="7" spans="1:57" ht="12.75" x14ac:dyDescent="0.2">
      <c r="B7" s="205" t="str">
        <f>CONCATENATE(Pagina1!B12,"  ",Pagina1!D12)</f>
        <v xml:space="preserve">Programul de studii:  </v>
      </c>
    </row>
    <row r="8" spans="1:57" ht="9" customHeight="1" x14ac:dyDescent="0.2">
      <c r="B8" s="5"/>
    </row>
    <row r="9" spans="1:57" s="6" customFormat="1" ht="15.75" x14ac:dyDescent="0.2">
      <c r="A9" s="46"/>
      <c r="B9" s="515" t="s">
        <v>89</v>
      </c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4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ht="7.5" customHeight="1" thickBot="1" x14ac:dyDescent="0.25">
      <c r="C10" s="7"/>
      <c r="E10" s="8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57" ht="13.5" customHeight="1" thickBot="1" x14ac:dyDescent="0.25">
      <c r="B11" s="524" t="s">
        <v>19</v>
      </c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6"/>
      <c r="Q11" s="9"/>
    </row>
    <row r="12" spans="1:57" s="10" customFormat="1" ht="15" customHeight="1" x14ac:dyDescent="0.2">
      <c r="A12" s="47"/>
      <c r="B12" s="529" t="s">
        <v>0</v>
      </c>
      <c r="C12" s="522" t="s">
        <v>28</v>
      </c>
      <c r="D12" s="522" t="s">
        <v>1</v>
      </c>
      <c r="E12" s="522" t="s">
        <v>3</v>
      </c>
      <c r="F12" s="522" t="s">
        <v>2</v>
      </c>
      <c r="G12" s="522" t="s">
        <v>8</v>
      </c>
      <c r="H12" s="528" t="s">
        <v>9</v>
      </c>
      <c r="I12" s="529" t="s">
        <v>15</v>
      </c>
      <c r="J12" s="522"/>
      <c r="K12" s="522"/>
      <c r="L12" s="530"/>
      <c r="M12" s="527" t="s">
        <v>16</v>
      </c>
      <c r="N12" s="522"/>
      <c r="O12" s="522"/>
      <c r="P12" s="528"/>
      <c r="Q12" s="540" t="s">
        <v>38</v>
      </c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s="10" customFormat="1" ht="13.5" customHeight="1" thickBot="1" x14ac:dyDescent="0.25">
      <c r="A13" s="47"/>
      <c r="B13" s="531"/>
      <c r="C13" s="523"/>
      <c r="D13" s="523"/>
      <c r="E13" s="523"/>
      <c r="F13" s="523"/>
      <c r="G13" s="523"/>
      <c r="H13" s="532"/>
      <c r="I13" s="11" t="s">
        <v>4</v>
      </c>
      <c r="J13" s="12" t="s">
        <v>5</v>
      </c>
      <c r="K13" s="12" t="s">
        <v>6</v>
      </c>
      <c r="L13" s="57" t="s">
        <v>7</v>
      </c>
      <c r="M13" s="54" t="s">
        <v>12</v>
      </c>
      <c r="N13" s="12" t="s">
        <v>13</v>
      </c>
      <c r="O13" s="12" t="s">
        <v>10</v>
      </c>
      <c r="P13" s="13" t="s">
        <v>11</v>
      </c>
      <c r="Q13" s="541"/>
      <c r="R13" s="96"/>
      <c r="S13" s="96" t="s">
        <v>26</v>
      </c>
      <c r="T13" s="97" t="s">
        <v>4</v>
      </c>
      <c r="U13" s="97" t="s">
        <v>5</v>
      </c>
      <c r="V13" s="97" t="s">
        <v>6</v>
      </c>
      <c r="W13" s="97" t="s">
        <v>7</v>
      </c>
      <c r="X13" s="98"/>
      <c r="Y13" s="99" t="s">
        <v>12</v>
      </c>
      <c r="Z13" s="99" t="s">
        <v>13</v>
      </c>
      <c r="AA13" s="99" t="s">
        <v>10</v>
      </c>
      <c r="AB13" s="100" t="s">
        <v>11</v>
      </c>
      <c r="AC13" s="98"/>
      <c r="AD13" s="96"/>
      <c r="AE13" s="96" t="s">
        <v>13</v>
      </c>
      <c r="AF13" s="96" t="s">
        <v>21</v>
      </c>
      <c r="AG13" s="96" t="s">
        <v>22</v>
      </c>
      <c r="AH13" s="96" t="s">
        <v>29</v>
      </c>
      <c r="AI13" s="96" t="s">
        <v>24</v>
      </c>
      <c r="AJ13" s="96"/>
      <c r="AK13" s="96"/>
      <c r="AL13" s="96"/>
      <c r="AM13" s="96"/>
      <c r="AN13" s="96"/>
      <c r="AO13" s="96"/>
      <c r="AP13" s="96" t="s">
        <v>38</v>
      </c>
      <c r="AQ13" s="96" t="s">
        <v>23</v>
      </c>
      <c r="AR13" s="96" t="s">
        <v>31</v>
      </c>
      <c r="AS13" s="96" t="s">
        <v>25</v>
      </c>
      <c r="AT13" s="96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ht="15" customHeight="1" x14ac:dyDescent="0.2">
      <c r="B14" s="163">
        <v>1</v>
      </c>
      <c r="C14" s="164" t="s">
        <v>5</v>
      </c>
      <c r="D14" s="219"/>
      <c r="E14" s="164"/>
      <c r="F14" s="164"/>
      <c r="G14" s="164"/>
      <c r="H14" s="166"/>
      <c r="I14" s="163"/>
      <c r="J14" s="164"/>
      <c r="K14" s="164"/>
      <c r="L14" s="167"/>
      <c r="M14" s="168"/>
      <c r="N14" s="169"/>
      <c r="O14" s="170">
        <f t="shared" ref="O14:O26" si="0">SUM(M14:N14)</f>
        <v>0</v>
      </c>
      <c r="P14" s="171">
        <f>G14*25-O14</f>
        <v>0</v>
      </c>
      <c r="Q14" s="199"/>
      <c r="S14" s="93">
        <f t="shared" ref="S14:S26" si="1">IF(F14="DL",0,G14)</f>
        <v>0</v>
      </c>
      <c r="T14" s="93">
        <f t="shared" ref="T14:T26" si="2">IF(F14="DL",0,I14)</f>
        <v>0</v>
      </c>
      <c r="U14" s="93">
        <f t="shared" ref="U14:U26" si="3">IF(F14="DL",0,J14)</f>
        <v>0</v>
      </c>
      <c r="V14" s="93">
        <f t="shared" ref="V14:V26" si="4">IF(F14="DL",0,K14)</f>
        <v>0</v>
      </c>
      <c r="W14" s="93">
        <f>IF($F$14="DL",0,L14)</f>
        <v>0</v>
      </c>
      <c r="Y14" s="93">
        <f t="shared" ref="Y14:Y26" si="5">IF($F14="DL",0,M14)</f>
        <v>0</v>
      </c>
      <c r="Z14" s="93">
        <f t="shared" ref="Z14:Z26" si="6">IF($F14="DL",0,N14)</f>
        <v>0</v>
      </c>
      <c r="AA14" s="93">
        <f t="shared" ref="AA14:AA26" si="7">IF($F14="DL",0,O14)</f>
        <v>0</v>
      </c>
      <c r="AB14" s="93">
        <f t="shared" ref="AB14:AB26" si="8">IF($F14="DL",0,P14)</f>
        <v>0</v>
      </c>
      <c r="AD14" s="93">
        <f t="shared" ref="AD14:AD26" si="9">IF(F14="DL",0,1)</f>
        <v>1</v>
      </c>
      <c r="AE14" s="93">
        <f t="shared" ref="AE14:AE26" si="10">J14+K14+L14</f>
        <v>0</v>
      </c>
      <c r="AF14" s="93">
        <f t="shared" ref="AF14:AF26" si="11">$AD14*IF($C14="F",$O14,0)</f>
        <v>0</v>
      </c>
      <c r="AG14" s="93">
        <f t="shared" ref="AG14:AG26" si="12">$AD14*IF($C14="C",$O14,0)</f>
        <v>0</v>
      </c>
      <c r="AH14" s="93">
        <f t="shared" ref="AH14:AH26" si="13">$AD14*IF($C14="D",$O14,0)</f>
        <v>0</v>
      </c>
      <c r="AI14" s="93">
        <f t="shared" ref="AI14:AI26" si="14">$AD14*IF($C14="S",$O14,0)</f>
        <v>0</v>
      </c>
      <c r="AP14" s="93">
        <f t="shared" ref="AP14:AP26" si="15">AD14*IF(Q14&lt;&gt;"",O14,0)</f>
        <v>0</v>
      </c>
      <c r="AQ14" s="93">
        <f t="shared" ref="AQ14:AQ26" si="16">IF(F14="DI",O14,0)</f>
        <v>0</v>
      </c>
      <c r="AR14" s="93">
        <f t="shared" ref="AR14:AR26" si="17">IF(F14="DO",O14,0)</f>
        <v>0</v>
      </c>
      <c r="AS14" s="93">
        <f t="shared" ref="AS14:AS26" si="18">IF(F14="DL",O14,0)</f>
        <v>0</v>
      </c>
    </row>
    <row r="15" spans="1:57" ht="15" customHeight="1" x14ac:dyDescent="0.2">
      <c r="B15" s="172">
        <v>2</v>
      </c>
      <c r="C15" s="173" t="s">
        <v>30</v>
      </c>
      <c r="D15" s="174"/>
      <c r="E15" s="173"/>
      <c r="F15" s="173"/>
      <c r="G15" s="173"/>
      <c r="H15" s="175"/>
      <c r="I15" s="163"/>
      <c r="J15" s="164"/>
      <c r="K15" s="164"/>
      <c r="L15" s="167"/>
      <c r="M15" s="168"/>
      <c r="N15" s="169"/>
      <c r="O15" s="176">
        <f t="shared" si="0"/>
        <v>0</v>
      </c>
      <c r="P15" s="171">
        <f t="shared" ref="P15:P26" si="19">G15*25-O15</f>
        <v>0</v>
      </c>
      <c r="Q15" s="199"/>
      <c r="S15" s="93">
        <f t="shared" si="1"/>
        <v>0</v>
      </c>
      <c r="T15" s="93">
        <f t="shared" si="2"/>
        <v>0</v>
      </c>
      <c r="U15" s="93">
        <f t="shared" si="3"/>
        <v>0</v>
      </c>
      <c r="V15" s="93">
        <f t="shared" si="4"/>
        <v>0</v>
      </c>
      <c r="W15" s="93">
        <f t="shared" ref="W15:W26" si="20">IF(F15="DL",0,L15)</f>
        <v>0</v>
      </c>
      <c r="Y15" s="93">
        <f t="shared" si="5"/>
        <v>0</v>
      </c>
      <c r="Z15" s="93">
        <f t="shared" si="6"/>
        <v>0</v>
      </c>
      <c r="AA15" s="93">
        <f t="shared" si="7"/>
        <v>0</v>
      </c>
      <c r="AB15" s="93">
        <f t="shared" si="8"/>
        <v>0</v>
      </c>
      <c r="AD15" s="93">
        <f t="shared" si="9"/>
        <v>1</v>
      </c>
      <c r="AE15" s="93">
        <f t="shared" si="10"/>
        <v>0</v>
      </c>
      <c r="AF15" s="93">
        <f t="shared" si="11"/>
        <v>0</v>
      </c>
      <c r="AG15" s="93">
        <f t="shared" si="12"/>
        <v>0</v>
      </c>
      <c r="AH15" s="93">
        <f t="shared" si="13"/>
        <v>0</v>
      </c>
      <c r="AI15" s="93">
        <f t="shared" si="14"/>
        <v>0</v>
      </c>
      <c r="AP15" s="93">
        <f t="shared" si="15"/>
        <v>0</v>
      </c>
      <c r="AQ15" s="93">
        <f t="shared" si="16"/>
        <v>0</v>
      </c>
      <c r="AR15" s="93">
        <f t="shared" si="17"/>
        <v>0</v>
      </c>
      <c r="AS15" s="93">
        <f t="shared" si="18"/>
        <v>0</v>
      </c>
    </row>
    <row r="16" spans="1:57" ht="15" customHeight="1" x14ac:dyDescent="0.2">
      <c r="B16" s="172">
        <v>3</v>
      </c>
      <c r="C16" s="173" t="s">
        <v>5</v>
      </c>
      <c r="D16" s="174"/>
      <c r="E16" s="173"/>
      <c r="F16" s="173"/>
      <c r="G16" s="173"/>
      <c r="H16" s="175"/>
      <c r="I16" s="163"/>
      <c r="J16" s="164"/>
      <c r="K16" s="164"/>
      <c r="L16" s="167"/>
      <c r="M16" s="168"/>
      <c r="N16" s="169"/>
      <c r="O16" s="176">
        <f t="shared" si="0"/>
        <v>0</v>
      </c>
      <c r="P16" s="171">
        <f t="shared" si="19"/>
        <v>0</v>
      </c>
      <c r="Q16" s="199"/>
      <c r="S16" s="93">
        <f t="shared" si="1"/>
        <v>0</v>
      </c>
      <c r="T16" s="93">
        <f t="shared" si="2"/>
        <v>0</v>
      </c>
      <c r="U16" s="93">
        <f t="shared" si="3"/>
        <v>0</v>
      </c>
      <c r="V16" s="93">
        <f t="shared" si="4"/>
        <v>0</v>
      </c>
      <c r="W16" s="93">
        <f t="shared" si="20"/>
        <v>0</v>
      </c>
      <c r="Y16" s="93">
        <f t="shared" si="5"/>
        <v>0</v>
      </c>
      <c r="Z16" s="93">
        <f t="shared" si="6"/>
        <v>0</v>
      </c>
      <c r="AA16" s="93">
        <f t="shared" si="7"/>
        <v>0</v>
      </c>
      <c r="AB16" s="93">
        <f t="shared" si="8"/>
        <v>0</v>
      </c>
      <c r="AD16" s="93">
        <f t="shared" si="9"/>
        <v>1</v>
      </c>
      <c r="AE16" s="93">
        <f t="shared" si="10"/>
        <v>0</v>
      </c>
      <c r="AF16" s="93">
        <f t="shared" si="11"/>
        <v>0</v>
      </c>
      <c r="AG16" s="93">
        <f t="shared" si="12"/>
        <v>0</v>
      </c>
      <c r="AH16" s="93">
        <f t="shared" si="13"/>
        <v>0</v>
      </c>
      <c r="AI16" s="93">
        <f t="shared" si="14"/>
        <v>0</v>
      </c>
      <c r="AP16" s="93">
        <f t="shared" si="15"/>
        <v>0</v>
      </c>
      <c r="AQ16" s="93">
        <f t="shared" si="16"/>
        <v>0</v>
      </c>
      <c r="AR16" s="93">
        <f t="shared" si="17"/>
        <v>0</v>
      </c>
      <c r="AS16" s="93">
        <f t="shared" si="18"/>
        <v>0</v>
      </c>
    </row>
    <row r="17" spans="2:45" ht="15" customHeight="1" x14ac:dyDescent="0.2">
      <c r="B17" s="163">
        <v>4</v>
      </c>
      <c r="C17" s="173" t="s">
        <v>5</v>
      </c>
      <c r="D17" s="174"/>
      <c r="E17" s="173"/>
      <c r="F17" s="164"/>
      <c r="G17" s="173"/>
      <c r="H17" s="175"/>
      <c r="I17" s="163"/>
      <c r="J17" s="220"/>
      <c r="K17" s="164"/>
      <c r="L17" s="167"/>
      <c r="M17" s="168"/>
      <c r="N17" s="169"/>
      <c r="O17" s="176">
        <f>SUM(M17:N17)</f>
        <v>0</v>
      </c>
      <c r="P17" s="171">
        <f t="shared" si="19"/>
        <v>0</v>
      </c>
      <c r="Q17" s="199"/>
      <c r="S17" s="93">
        <f>IF(F17="DL",0,G17)</f>
        <v>0</v>
      </c>
      <c r="T17" s="93">
        <f>IF(F17="DL",0,I17)</f>
        <v>0</v>
      </c>
      <c r="U17" s="93">
        <f>IF(F17="DL",0,J17)</f>
        <v>0</v>
      </c>
      <c r="V17" s="93">
        <f>IF(F17="DL",0,K17)</f>
        <v>0</v>
      </c>
      <c r="W17" s="93">
        <f>IF(F17="DL",0,L17)</f>
        <v>0</v>
      </c>
      <c r="Y17" s="93">
        <f t="shared" ref="Y17:AB18" si="21">IF($F17="DL",0,M17)</f>
        <v>0</v>
      </c>
      <c r="Z17" s="93">
        <f t="shared" si="21"/>
        <v>0</v>
      </c>
      <c r="AA17" s="93">
        <f t="shared" si="21"/>
        <v>0</v>
      </c>
      <c r="AB17" s="93">
        <f t="shared" si="21"/>
        <v>0</v>
      </c>
      <c r="AD17" s="93">
        <f>IF(F17="DL",0,1)</f>
        <v>1</v>
      </c>
      <c r="AE17" s="93">
        <f>J17+K17+L17</f>
        <v>0</v>
      </c>
      <c r="AF17" s="93">
        <f t="shared" si="11"/>
        <v>0</v>
      </c>
      <c r="AG17" s="93">
        <f t="shared" si="12"/>
        <v>0</v>
      </c>
      <c r="AH17" s="93">
        <f t="shared" si="13"/>
        <v>0</v>
      </c>
      <c r="AI17" s="93">
        <f t="shared" si="14"/>
        <v>0</v>
      </c>
      <c r="AP17" s="93">
        <f>AD17*IF(Q17&lt;&gt;"",O17,0)</f>
        <v>0</v>
      </c>
      <c r="AQ17" s="93">
        <f>IF(F17="DI",O17,0)</f>
        <v>0</v>
      </c>
      <c r="AR17" s="93">
        <f>IF(F17="DO",O17,0)</f>
        <v>0</v>
      </c>
      <c r="AS17" s="93">
        <f>IF(F17="DL",O17,0)</f>
        <v>0</v>
      </c>
    </row>
    <row r="18" spans="2:45" ht="15" customHeight="1" x14ac:dyDescent="0.2">
      <c r="B18" s="172">
        <v>5</v>
      </c>
      <c r="C18" s="173" t="s">
        <v>5</v>
      </c>
      <c r="D18" s="174"/>
      <c r="E18" s="173"/>
      <c r="F18" s="164"/>
      <c r="G18" s="173"/>
      <c r="H18" s="175"/>
      <c r="I18" s="163"/>
      <c r="J18" s="164"/>
      <c r="K18" s="164"/>
      <c r="L18" s="167"/>
      <c r="M18" s="168"/>
      <c r="N18" s="169"/>
      <c r="O18" s="176">
        <f>SUM(M18:N18)</f>
        <v>0</v>
      </c>
      <c r="P18" s="171">
        <f t="shared" si="19"/>
        <v>0</v>
      </c>
      <c r="Q18" s="199"/>
      <c r="S18" s="93">
        <f>IF(F18="DL",0,G18)</f>
        <v>0</v>
      </c>
      <c r="T18" s="93">
        <f>IF(F18="DL",0,I18)</f>
        <v>0</v>
      </c>
      <c r="U18" s="93">
        <f>IF(F18="DL",0,J18)</f>
        <v>0</v>
      </c>
      <c r="V18" s="93">
        <f>IF(F18="DL",0,K18)</f>
        <v>0</v>
      </c>
      <c r="W18" s="93">
        <f>IF(F18="DL",0,L18)</f>
        <v>0</v>
      </c>
      <c r="Y18" s="93">
        <f t="shared" si="21"/>
        <v>0</v>
      </c>
      <c r="Z18" s="93">
        <f t="shared" si="21"/>
        <v>0</v>
      </c>
      <c r="AA18" s="93">
        <f t="shared" si="21"/>
        <v>0</v>
      </c>
      <c r="AB18" s="93">
        <f t="shared" si="21"/>
        <v>0</v>
      </c>
      <c r="AD18" s="93">
        <f>IF(F18="DL",0,1)</f>
        <v>1</v>
      </c>
      <c r="AE18" s="93">
        <f>J18+K18+L18</f>
        <v>0</v>
      </c>
      <c r="AF18" s="93">
        <f t="shared" si="11"/>
        <v>0</v>
      </c>
      <c r="AG18" s="93">
        <f t="shared" si="12"/>
        <v>0</v>
      </c>
      <c r="AH18" s="93">
        <f t="shared" si="13"/>
        <v>0</v>
      </c>
      <c r="AI18" s="93">
        <f t="shared" si="14"/>
        <v>0</v>
      </c>
      <c r="AP18" s="93">
        <f>AD18*IF(Q18&lt;&gt;"",O18,0)</f>
        <v>0</v>
      </c>
      <c r="AQ18" s="93">
        <f>IF(F18="DI",O18,0)</f>
        <v>0</v>
      </c>
      <c r="AR18" s="93">
        <f>IF(F18="DO",O18,0)</f>
        <v>0</v>
      </c>
      <c r="AS18" s="93">
        <f>IF(F18="DL",O18,0)</f>
        <v>0</v>
      </c>
    </row>
    <row r="19" spans="2:45" ht="15" customHeight="1" x14ac:dyDescent="0.2">
      <c r="B19" s="172">
        <v>6</v>
      </c>
      <c r="C19" s="173" t="s">
        <v>5</v>
      </c>
      <c r="D19" s="174"/>
      <c r="E19" s="173"/>
      <c r="F19" s="164"/>
      <c r="G19" s="173"/>
      <c r="H19" s="175"/>
      <c r="I19" s="163"/>
      <c r="J19" s="164"/>
      <c r="K19" s="164"/>
      <c r="L19" s="167"/>
      <c r="M19" s="168"/>
      <c r="N19" s="169"/>
      <c r="O19" s="176">
        <f t="shared" si="0"/>
        <v>0</v>
      </c>
      <c r="P19" s="171">
        <f t="shared" si="19"/>
        <v>0</v>
      </c>
      <c r="Q19" s="199"/>
      <c r="S19" s="93">
        <f t="shared" si="1"/>
        <v>0</v>
      </c>
      <c r="T19" s="93">
        <f t="shared" si="2"/>
        <v>0</v>
      </c>
      <c r="U19" s="93">
        <f t="shared" si="3"/>
        <v>0</v>
      </c>
      <c r="V19" s="93">
        <f t="shared" si="4"/>
        <v>0</v>
      </c>
      <c r="W19" s="93">
        <f t="shared" si="20"/>
        <v>0</v>
      </c>
      <c r="Y19" s="93">
        <f t="shared" si="5"/>
        <v>0</v>
      </c>
      <c r="Z19" s="93">
        <f t="shared" si="6"/>
        <v>0</v>
      </c>
      <c r="AA19" s="93">
        <f t="shared" si="7"/>
        <v>0</v>
      </c>
      <c r="AB19" s="93">
        <f t="shared" si="8"/>
        <v>0</v>
      </c>
      <c r="AD19" s="93">
        <f t="shared" si="9"/>
        <v>1</v>
      </c>
      <c r="AE19" s="93">
        <f t="shared" si="10"/>
        <v>0</v>
      </c>
      <c r="AF19" s="93">
        <f t="shared" si="11"/>
        <v>0</v>
      </c>
      <c r="AG19" s="93">
        <f t="shared" si="12"/>
        <v>0</v>
      </c>
      <c r="AH19" s="93">
        <f t="shared" si="13"/>
        <v>0</v>
      </c>
      <c r="AI19" s="93">
        <f t="shared" si="14"/>
        <v>0</v>
      </c>
      <c r="AP19" s="93">
        <f t="shared" si="15"/>
        <v>0</v>
      </c>
      <c r="AQ19" s="93">
        <f t="shared" si="16"/>
        <v>0</v>
      </c>
      <c r="AR19" s="93">
        <f t="shared" si="17"/>
        <v>0</v>
      </c>
      <c r="AS19" s="93">
        <f t="shared" si="18"/>
        <v>0</v>
      </c>
    </row>
    <row r="20" spans="2:45" ht="15" customHeight="1" x14ac:dyDescent="0.2">
      <c r="B20" s="163">
        <v>7</v>
      </c>
      <c r="C20" s="173" t="s">
        <v>5</v>
      </c>
      <c r="D20" s="174"/>
      <c r="E20" s="173"/>
      <c r="F20" s="173"/>
      <c r="G20" s="173"/>
      <c r="H20" s="175"/>
      <c r="I20" s="163"/>
      <c r="J20" s="164"/>
      <c r="K20" s="164"/>
      <c r="L20" s="167"/>
      <c r="M20" s="168"/>
      <c r="N20" s="169"/>
      <c r="O20" s="176">
        <f t="shared" si="0"/>
        <v>0</v>
      </c>
      <c r="P20" s="171">
        <f t="shared" si="19"/>
        <v>0</v>
      </c>
      <c r="Q20" s="199"/>
      <c r="S20" s="93">
        <f t="shared" si="1"/>
        <v>0</v>
      </c>
      <c r="T20" s="93">
        <f t="shared" si="2"/>
        <v>0</v>
      </c>
      <c r="U20" s="93">
        <f t="shared" si="3"/>
        <v>0</v>
      </c>
      <c r="V20" s="93">
        <f t="shared" si="4"/>
        <v>0</v>
      </c>
      <c r="W20" s="93">
        <f t="shared" si="20"/>
        <v>0</v>
      </c>
      <c r="Y20" s="93">
        <f t="shared" si="5"/>
        <v>0</v>
      </c>
      <c r="Z20" s="93">
        <f t="shared" si="6"/>
        <v>0</v>
      </c>
      <c r="AA20" s="93">
        <f t="shared" si="7"/>
        <v>0</v>
      </c>
      <c r="AB20" s="93">
        <f t="shared" si="8"/>
        <v>0</v>
      </c>
      <c r="AD20" s="93">
        <f t="shared" si="9"/>
        <v>1</v>
      </c>
      <c r="AE20" s="93">
        <f t="shared" si="10"/>
        <v>0</v>
      </c>
      <c r="AF20" s="93">
        <f t="shared" si="11"/>
        <v>0</v>
      </c>
      <c r="AG20" s="93">
        <f t="shared" si="12"/>
        <v>0</v>
      </c>
      <c r="AH20" s="93">
        <f t="shared" si="13"/>
        <v>0</v>
      </c>
      <c r="AI20" s="93">
        <f t="shared" si="14"/>
        <v>0</v>
      </c>
      <c r="AP20" s="93">
        <f t="shared" si="15"/>
        <v>0</v>
      </c>
      <c r="AQ20" s="93">
        <f t="shared" si="16"/>
        <v>0</v>
      </c>
      <c r="AR20" s="93">
        <f t="shared" si="17"/>
        <v>0</v>
      </c>
      <c r="AS20" s="93">
        <f t="shared" si="18"/>
        <v>0</v>
      </c>
    </row>
    <row r="21" spans="2:45" ht="15" customHeight="1" x14ac:dyDescent="0.2">
      <c r="B21" s="30">
        <v>8</v>
      </c>
      <c r="C21" s="31"/>
      <c r="D21" s="32"/>
      <c r="E21" s="31"/>
      <c r="F21" s="31"/>
      <c r="G21" s="31"/>
      <c r="H21" s="52"/>
      <c r="I21" s="28"/>
      <c r="J21" s="29"/>
      <c r="K21" s="29"/>
      <c r="L21" s="58"/>
      <c r="M21" s="55" t="str">
        <f t="shared" ref="M21:M26" si="22">IF(I21&lt;&gt;"",I21*14,"")</f>
        <v/>
      </c>
      <c r="N21" s="14" t="str">
        <f t="shared" ref="N21:N26" si="23">IF(AE21&lt;&gt;0,AE21*14,"")</f>
        <v/>
      </c>
      <c r="O21" s="16">
        <f t="shared" si="0"/>
        <v>0</v>
      </c>
      <c r="P21" s="15">
        <f t="shared" si="19"/>
        <v>0</v>
      </c>
      <c r="Q21" s="199"/>
      <c r="S21" s="93">
        <f t="shared" si="1"/>
        <v>0</v>
      </c>
      <c r="T21" s="93">
        <f t="shared" si="2"/>
        <v>0</v>
      </c>
      <c r="U21" s="93">
        <f t="shared" si="3"/>
        <v>0</v>
      </c>
      <c r="V21" s="93">
        <f t="shared" si="4"/>
        <v>0</v>
      </c>
      <c r="W21" s="93">
        <f t="shared" si="20"/>
        <v>0</v>
      </c>
      <c r="Y21" s="93" t="str">
        <f t="shared" si="5"/>
        <v/>
      </c>
      <c r="Z21" s="93" t="str">
        <f t="shared" si="6"/>
        <v/>
      </c>
      <c r="AA21" s="93">
        <f t="shared" si="7"/>
        <v>0</v>
      </c>
      <c r="AB21" s="93">
        <f t="shared" si="8"/>
        <v>0</v>
      </c>
      <c r="AD21" s="93">
        <f t="shared" si="9"/>
        <v>1</v>
      </c>
      <c r="AE21" s="93">
        <f t="shared" si="10"/>
        <v>0</v>
      </c>
      <c r="AF21" s="93">
        <f t="shared" si="11"/>
        <v>0</v>
      </c>
      <c r="AG21" s="93">
        <f t="shared" si="12"/>
        <v>0</v>
      </c>
      <c r="AH21" s="93">
        <f t="shared" si="13"/>
        <v>0</v>
      </c>
      <c r="AI21" s="93">
        <f t="shared" si="14"/>
        <v>0</v>
      </c>
      <c r="AP21" s="93">
        <f t="shared" si="15"/>
        <v>0</v>
      </c>
      <c r="AQ21" s="93">
        <f t="shared" si="16"/>
        <v>0</v>
      </c>
      <c r="AR21" s="93">
        <f t="shared" si="17"/>
        <v>0</v>
      </c>
      <c r="AS21" s="93">
        <f t="shared" si="18"/>
        <v>0</v>
      </c>
    </row>
    <row r="22" spans="2:45" ht="15" customHeight="1" x14ac:dyDescent="0.2">
      <c r="B22" s="30">
        <v>9</v>
      </c>
      <c r="C22" s="31"/>
      <c r="D22" s="32"/>
      <c r="E22" s="31"/>
      <c r="F22" s="29"/>
      <c r="G22" s="31"/>
      <c r="H22" s="52"/>
      <c r="I22" s="28"/>
      <c r="J22" s="29"/>
      <c r="K22" s="29"/>
      <c r="L22" s="58"/>
      <c r="M22" s="55" t="str">
        <f t="shared" si="22"/>
        <v/>
      </c>
      <c r="N22" s="14" t="str">
        <f t="shared" si="23"/>
        <v/>
      </c>
      <c r="O22" s="16">
        <f t="shared" si="0"/>
        <v>0</v>
      </c>
      <c r="P22" s="15">
        <f t="shared" si="19"/>
        <v>0</v>
      </c>
      <c r="Q22" s="199"/>
      <c r="S22" s="93">
        <f t="shared" si="1"/>
        <v>0</v>
      </c>
      <c r="T22" s="93">
        <f t="shared" si="2"/>
        <v>0</v>
      </c>
      <c r="U22" s="93">
        <f t="shared" si="3"/>
        <v>0</v>
      </c>
      <c r="V22" s="93">
        <f t="shared" si="4"/>
        <v>0</v>
      </c>
      <c r="W22" s="93">
        <f t="shared" si="20"/>
        <v>0</v>
      </c>
      <c r="Y22" s="93" t="str">
        <f t="shared" si="5"/>
        <v/>
      </c>
      <c r="Z22" s="93" t="str">
        <f t="shared" si="6"/>
        <v/>
      </c>
      <c r="AA22" s="93">
        <f t="shared" si="7"/>
        <v>0</v>
      </c>
      <c r="AB22" s="93">
        <f t="shared" si="8"/>
        <v>0</v>
      </c>
      <c r="AD22" s="93">
        <f t="shared" si="9"/>
        <v>1</v>
      </c>
      <c r="AE22" s="93">
        <f t="shared" si="10"/>
        <v>0</v>
      </c>
      <c r="AF22" s="93">
        <f t="shared" si="11"/>
        <v>0</v>
      </c>
      <c r="AG22" s="93">
        <f t="shared" si="12"/>
        <v>0</v>
      </c>
      <c r="AH22" s="93">
        <f t="shared" si="13"/>
        <v>0</v>
      </c>
      <c r="AI22" s="93">
        <f t="shared" si="14"/>
        <v>0</v>
      </c>
      <c r="AP22" s="93">
        <f t="shared" si="15"/>
        <v>0</v>
      </c>
      <c r="AQ22" s="93">
        <f t="shared" si="16"/>
        <v>0</v>
      </c>
      <c r="AR22" s="93">
        <f t="shared" si="17"/>
        <v>0</v>
      </c>
      <c r="AS22" s="93">
        <f t="shared" si="18"/>
        <v>0</v>
      </c>
    </row>
    <row r="23" spans="2:45" ht="15" customHeight="1" x14ac:dyDescent="0.2">
      <c r="B23" s="28">
        <v>10</v>
      </c>
      <c r="C23" s="31"/>
      <c r="D23" s="32"/>
      <c r="E23" s="31"/>
      <c r="F23" s="31"/>
      <c r="G23" s="31"/>
      <c r="H23" s="52"/>
      <c r="I23" s="28"/>
      <c r="J23" s="29"/>
      <c r="K23" s="29"/>
      <c r="L23" s="58"/>
      <c r="M23" s="55" t="str">
        <f t="shared" si="22"/>
        <v/>
      </c>
      <c r="N23" s="14" t="str">
        <f t="shared" si="23"/>
        <v/>
      </c>
      <c r="O23" s="16">
        <f t="shared" si="0"/>
        <v>0</v>
      </c>
      <c r="P23" s="15">
        <f t="shared" si="19"/>
        <v>0</v>
      </c>
      <c r="Q23" s="199"/>
      <c r="S23" s="93">
        <f t="shared" si="1"/>
        <v>0</v>
      </c>
      <c r="T23" s="93">
        <f t="shared" si="2"/>
        <v>0</v>
      </c>
      <c r="U23" s="93">
        <f t="shared" si="3"/>
        <v>0</v>
      </c>
      <c r="V23" s="93">
        <f t="shared" si="4"/>
        <v>0</v>
      </c>
      <c r="W23" s="93">
        <f t="shared" si="20"/>
        <v>0</v>
      </c>
      <c r="Y23" s="93" t="str">
        <f t="shared" si="5"/>
        <v/>
      </c>
      <c r="Z23" s="93" t="str">
        <f t="shared" si="6"/>
        <v/>
      </c>
      <c r="AA23" s="93">
        <f t="shared" si="7"/>
        <v>0</v>
      </c>
      <c r="AB23" s="93">
        <f t="shared" si="8"/>
        <v>0</v>
      </c>
      <c r="AD23" s="93">
        <f t="shared" si="9"/>
        <v>1</v>
      </c>
      <c r="AE23" s="93">
        <f t="shared" si="10"/>
        <v>0</v>
      </c>
      <c r="AF23" s="93">
        <f t="shared" si="11"/>
        <v>0</v>
      </c>
      <c r="AG23" s="93">
        <f t="shared" si="12"/>
        <v>0</v>
      </c>
      <c r="AH23" s="93">
        <f t="shared" si="13"/>
        <v>0</v>
      </c>
      <c r="AI23" s="93">
        <f t="shared" si="14"/>
        <v>0</v>
      </c>
      <c r="AP23" s="93">
        <f t="shared" si="15"/>
        <v>0</v>
      </c>
      <c r="AQ23" s="93">
        <f t="shared" si="16"/>
        <v>0</v>
      </c>
      <c r="AR23" s="93">
        <f t="shared" si="17"/>
        <v>0</v>
      </c>
      <c r="AS23" s="93">
        <f t="shared" si="18"/>
        <v>0</v>
      </c>
    </row>
    <row r="24" spans="2:45" ht="15" customHeight="1" x14ac:dyDescent="0.2">
      <c r="B24" s="30">
        <v>11</v>
      </c>
      <c r="C24" s="31"/>
      <c r="D24" s="32"/>
      <c r="E24" s="31"/>
      <c r="F24" s="31"/>
      <c r="G24" s="31"/>
      <c r="H24" s="52"/>
      <c r="I24" s="28"/>
      <c r="J24" s="29"/>
      <c r="K24" s="29"/>
      <c r="L24" s="58"/>
      <c r="M24" s="55" t="str">
        <f t="shared" si="22"/>
        <v/>
      </c>
      <c r="N24" s="14" t="str">
        <f t="shared" si="23"/>
        <v/>
      </c>
      <c r="O24" s="16">
        <f t="shared" si="0"/>
        <v>0</v>
      </c>
      <c r="P24" s="15">
        <f t="shared" si="19"/>
        <v>0</v>
      </c>
      <c r="Q24" s="199"/>
      <c r="S24" s="93">
        <f t="shared" si="1"/>
        <v>0</v>
      </c>
      <c r="T24" s="93">
        <f t="shared" si="2"/>
        <v>0</v>
      </c>
      <c r="U24" s="93">
        <f t="shared" si="3"/>
        <v>0</v>
      </c>
      <c r="V24" s="93">
        <f t="shared" si="4"/>
        <v>0</v>
      </c>
      <c r="W24" s="93">
        <f t="shared" si="20"/>
        <v>0</v>
      </c>
      <c r="Y24" s="93" t="str">
        <f t="shared" si="5"/>
        <v/>
      </c>
      <c r="Z24" s="93" t="str">
        <f t="shared" si="6"/>
        <v/>
      </c>
      <c r="AA24" s="93">
        <f t="shared" si="7"/>
        <v>0</v>
      </c>
      <c r="AB24" s="93">
        <f t="shared" si="8"/>
        <v>0</v>
      </c>
      <c r="AD24" s="93">
        <f t="shared" si="9"/>
        <v>1</v>
      </c>
      <c r="AE24" s="93">
        <f t="shared" si="10"/>
        <v>0</v>
      </c>
      <c r="AF24" s="93">
        <f t="shared" si="11"/>
        <v>0</v>
      </c>
      <c r="AG24" s="93">
        <f t="shared" si="12"/>
        <v>0</v>
      </c>
      <c r="AH24" s="93">
        <f t="shared" si="13"/>
        <v>0</v>
      </c>
      <c r="AI24" s="93">
        <f t="shared" si="14"/>
        <v>0</v>
      </c>
      <c r="AP24" s="93">
        <f t="shared" si="15"/>
        <v>0</v>
      </c>
      <c r="AQ24" s="93">
        <f t="shared" si="16"/>
        <v>0</v>
      </c>
      <c r="AR24" s="93">
        <f t="shared" si="17"/>
        <v>0</v>
      </c>
      <c r="AS24" s="93">
        <f t="shared" si="18"/>
        <v>0</v>
      </c>
    </row>
    <row r="25" spans="2:45" ht="15" customHeight="1" x14ac:dyDescent="0.2">
      <c r="B25" s="30">
        <v>12</v>
      </c>
      <c r="C25" s="31"/>
      <c r="D25" s="32"/>
      <c r="E25" s="31"/>
      <c r="F25" s="31"/>
      <c r="G25" s="31"/>
      <c r="H25" s="52"/>
      <c r="I25" s="28"/>
      <c r="J25" s="29"/>
      <c r="K25" s="29"/>
      <c r="L25" s="58"/>
      <c r="M25" s="55" t="str">
        <f t="shared" si="22"/>
        <v/>
      </c>
      <c r="N25" s="14" t="str">
        <f t="shared" si="23"/>
        <v/>
      </c>
      <c r="O25" s="16">
        <f t="shared" si="0"/>
        <v>0</v>
      </c>
      <c r="P25" s="15">
        <f t="shared" si="19"/>
        <v>0</v>
      </c>
      <c r="Q25" s="199"/>
      <c r="S25" s="93">
        <f t="shared" si="1"/>
        <v>0</v>
      </c>
      <c r="T25" s="93">
        <f t="shared" si="2"/>
        <v>0</v>
      </c>
      <c r="U25" s="93">
        <f t="shared" si="3"/>
        <v>0</v>
      </c>
      <c r="V25" s="93">
        <f t="shared" si="4"/>
        <v>0</v>
      </c>
      <c r="W25" s="93">
        <f t="shared" si="20"/>
        <v>0</v>
      </c>
      <c r="Y25" s="93" t="str">
        <f t="shared" si="5"/>
        <v/>
      </c>
      <c r="Z25" s="93" t="str">
        <f t="shared" si="6"/>
        <v/>
      </c>
      <c r="AA25" s="93">
        <f t="shared" si="7"/>
        <v>0</v>
      </c>
      <c r="AB25" s="93">
        <f t="shared" si="8"/>
        <v>0</v>
      </c>
      <c r="AD25" s="93">
        <f t="shared" si="9"/>
        <v>1</v>
      </c>
      <c r="AE25" s="93">
        <f t="shared" si="10"/>
        <v>0</v>
      </c>
      <c r="AF25" s="93">
        <f t="shared" si="11"/>
        <v>0</v>
      </c>
      <c r="AG25" s="93">
        <f t="shared" si="12"/>
        <v>0</v>
      </c>
      <c r="AH25" s="93">
        <f t="shared" si="13"/>
        <v>0</v>
      </c>
      <c r="AI25" s="93">
        <f t="shared" si="14"/>
        <v>0</v>
      </c>
      <c r="AP25" s="93">
        <f t="shared" si="15"/>
        <v>0</v>
      </c>
      <c r="AQ25" s="93">
        <f t="shared" si="16"/>
        <v>0</v>
      </c>
      <c r="AR25" s="93">
        <f t="shared" si="17"/>
        <v>0</v>
      </c>
      <c r="AS25" s="93">
        <f t="shared" si="18"/>
        <v>0</v>
      </c>
    </row>
    <row r="26" spans="2:45" ht="15" customHeight="1" thickBot="1" x14ac:dyDescent="0.25">
      <c r="B26" s="28">
        <v>13</v>
      </c>
      <c r="C26" s="31"/>
      <c r="D26" s="34"/>
      <c r="E26" s="33"/>
      <c r="F26" s="31"/>
      <c r="G26" s="33"/>
      <c r="H26" s="53"/>
      <c r="I26" s="28"/>
      <c r="J26" s="29"/>
      <c r="K26" s="29"/>
      <c r="L26" s="58"/>
      <c r="M26" s="55" t="str">
        <f t="shared" si="22"/>
        <v/>
      </c>
      <c r="N26" s="14" t="str">
        <f t="shared" si="23"/>
        <v/>
      </c>
      <c r="O26" s="17">
        <f t="shared" si="0"/>
        <v>0</v>
      </c>
      <c r="P26" s="15">
        <f t="shared" si="19"/>
        <v>0</v>
      </c>
      <c r="Q26" s="199"/>
      <c r="S26" s="93">
        <f t="shared" si="1"/>
        <v>0</v>
      </c>
      <c r="T26" s="93">
        <f t="shared" si="2"/>
        <v>0</v>
      </c>
      <c r="U26" s="93">
        <f t="shared" si="3"/>
        <v>0</v>
      </c>
      <c r="V26" s="93">
        <f t="shared" si="4"/>
        <v>0</v>
      </c>
      <c r="W26" s="93">
        <f t="shared" si="20"/>
        <v>0</v>
      </c>
      <c r="Y26" s="93" t="str">
        <f t="shared" si="5"/>
        <v/>
      </c>
      <c r="Z26" s="93" t="str">
        <f t="shared" si="6"/>
        <v/>
      </c>
      <c r="AA26" s="93">
        <f t="shared" si="7"/>
        <v>0</v>
      </c>
      <c r="AB26" s="93">
        <f t="shared" si="8"/>
        <v>0</v>
      </c>
      <c r="AD26" s="93">
        <f t="shared" si="9"/>
        <v>1</v>
      </c>
      <c r="AE26" s="93">
        <f t="shared" si="10"/>
        <v>0</v>
      </c>
      <c r="AF26" s="93">
        <f t="shared" si="11"/>
        <v>0</v>
      </c>
      <c r="AG26" s="93">
        <f t="shared" si="12"/>
        <v>0</v>
      </c>
      <c r="AH26" s="93">
        <f t="shared" si="13"/>
        <v>0</v>
      </c>
      <c r="AI26" s="93">
        <f t="shared" si="14"/>
        <v>0</v>
      </c>
      <c r="AP26" s="93">
        <f t="shared" si="15"/>
        <v>0</v>
      </c>
      <c r="AQ26" s="93">
        <f t="shared" si="16"/>
        <v>0</v>
      </c>
      <c r="AR26" s="93">
        <f t="shared" si="17"/>
        <v>0</v>
      </c>
      <c r="AS26" s="93">
        <f t="shared" si="18"/>
        <v>0</v>
      </c>
    </row>
    <row r="27" spans="2:45" ht="13.5" customHeight="1" thickBot="1" x14ac:dyDescent="0.25">
      <c r="B27" s="516" t="s">
        <v>87</v>
      </c>
      <c r="C27" s="517"/>
      <c r="D27" s="517"/>
      <c r="E27" s="517"/>
      <c r="F27" s="518"/>
      <c r="G27" s="536">
        <f>SUM(S14:S26)</f>
        <v>0</v>
      </c>
      <c r="H27" s="73"/>
      <c r="I27" s="18">
        <f>SUM(T14:T26)</f>
        <v>0</v>
      </c>
      <c r="J27" s="18">
        <f>SUM(U14:U26)</f>
        <v>0</v>
      </c>
      <c r="K27" s="18">
        <f>SUM(V14:V26)</f>
        <v>0</v>
      </c>
      <c r="L27" s="59">
        <f>SUM(W14:W26)</f>
        <v>0</v>
      </c>
      <c r="M27" s="56">
        <f>Y27</f>
        <v>0</v>
      </c>
      <c r="N27" s="20">
        <f>Z27</f>
        <v>0</v>
      </c>
      <c r="O27" s="20">
        <f>AA27</f>
        <v>0</v>
      </c>
      <c r="P27" s="20">
        <f>AB27</f>
        <v>0</v>
      </c>
      <c r="Q27" s="542"/>
      <c r="S27" s="101">
        <f>SUM(S14:S26)</f>
        <v>0</v>
      </c>
      <c r="T27" s="101">
        <f>SUM(T14:T26)</f>
        <v>0</v>
      </c>
      <c r="U27" s="101">
        <f>SUM(U14:U26)</f>
        <v>0</v>
      </c>
      <c r="V27" s="101">
        <f>SUM(V14:V26)</f>
        <v>0</v>
      </c>
      <c r="W27" s="101">
        <f>SUM(W14:W26)</f>
        <v>0</v>
      </c>
      <c r="X27" s="101"/>
      <c r="Y27" s="101">
        <f>SUM(Y14:Y26)</f>
        <v>0</v>
      </c>
      <c r="Z27" s="101">
        <f>SUM(Z14:Z26)</f>
        <v>0</v>
      </c>
      <c r="AA27" s="101">
        <f>SUM(AA14:AA26)</f>
        <v>0</v>
      </c>
      <c r="AB27" s="101">
        <f>SUM(AB14:AB26)</f>
        <v>0</v>
      </c>
      <c r="AC27" s="101"/>
      <c r="AD27" s="101">
        <f t="shared" ref="AD27:AI27" si="24">SUM(AD14:AD26)</f>
        <v>13</v>
      </c>
      <c r="AE27" s="101">
        <f t="shared" si="24"/>
        <v>0</v>
      </c>
      <c r="AF27" s="101">
        <f t="shared" si="24"/>
        <v>0</v>
      </c>
      <c r="AG27" s="101">
        <f t="shared" si="24"/>
        <v>0</v>
      </c>
      <c r="AH27" s="101">
        <f t="shared" si="24"/>
        <v>0</v>
      </c>
      <c r="AI27" s="101">
        <f t="shared" si="24"/>
        <v>0</v>
      </c>
      <c r="AJ27" s="101"/>
      <c r="AK27" s="101"/>
      <c r="AL27" s="101"/>
      <c r="AM27" s="101"/>
      <c r="AN27" s="101"/>
      <c r="AO27" s="101"/>
      <c r="AP27" s="101">
        <f>SUM(AP14:AP26)</f>
        <v>0</v>
      </c>
      <c r="AQ27" s="101">
        <f>SUM(AQ14:AQ26)</f>
        <v>0</v>
      </c>
      <c r="AR27" s="101">
        <f>SUM(AR14:AR26)</f>
        <v>0</v>
      </c>
      <c r="AS27" s="101">
        <f>SUM(AS14:AS26)</f>
        <v>0</v>
      </c>
    </row>
    <row r="28" spans="2:45" ht="13.5" customHeight="1" thickBot="1" x14ac:dyDescent="0.25">
      <c r="B28" s="519"/>
      <c r="C28" s="520"/>
      <c r="D28" s="520"/>
      <c r="E28" s="520"/>
      <c r="F28" s="521"/>
      <c r="G28" s="537"/>
      <c r="H28" s="74"/>
      <c r="I28" s="533">
        <f>SUM(I27:L27)</f>
        <v>0</v>
      </c>
      <c r="J28" s="534"/>
      <c r="K28" s="534"/>
      <c r="L28" s="535"/>
      <c r="M28" s="22"/>
      <c r="N28" s="22"/>
      <c r="O28" s="533">
        <f>SUM(O27:P27)</f>
        <v>0</v>
      </c>
      <c r="P28" s="534"/>
      <c r="Q28" s="543"/>
      <c r="U28" s="101">
        <f>I28</f>
        <v>0</v>
      </c>
      <c r="AD28" s="93">
        <f t="shared" ref="AD28:AD42" si="25">IF(F28="DL",0,1)</f>
        <v>1</v>
      </c>
    </row>
    <row r="29" spans="2:45" ht="15" customHeight="1" thickBot="1" x14ac:dyDescent="0.25">
      <c r="B29" s="524" t="s">
        <v>20</v>
      </c>
      <c r="C29" s="525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44"/>
      <c r="AD29" s="93">
        <f t="shared" si="25"/>
        <v>1</v>
      </c>
    </row>
    <row r="30" spans="2:45" ht="15" customHeight="1" x14ac:dyDescent="0.2">
      <c r="B30" s="163">
        <v>1</v>
      </c>
      <c r="C30" s="164" t="s">
        <v>5</v>
      </c>
      <c r="D30" s="165"/>
      <c r="E30" s="164"/>
      <c r="F30" s="164"/>
      <c r="G30" s="164"/>
      <c r="H30" s="166"/>
      <c r="I30" s="163"/>
      <c r="J30" s="164"/>
      <c r="K30" s="164"/>
      <c r="L30" s="167"/>
      <c r="M30" s="168"/>
      <c r="N30" s="169"/>
      <c r="O30" s="170">
        <f t="shared" ref="O30:O42" si="26">SUM(M30:N30)</f>
        <v>0</v>
      </c>
      <c r="P30" s="171">
        <f>G30*25-O30</f>
        <v>0</v>
      </c>
      <c r="Q30" s="199"/>
      <c r="S30" s="93">
        <f t="shared" ref="S30:S42" si="27">IF(F30="DL",0,G30)</f>
        <v>0</v>
      </c>
      <c r="T30" s="93">
        <f t="shared" ref="T30:T42" si="28">IF(F30="DL",0,I30)</f>
        <v>0</v>
      </c>
      <c r="U30" s="93">
        <f t="shared" ref="U30:U42" si="29">IF(F30="DL",0,J30)</f>
        <v>0</v>
      </c>
      <c r="V30" s="93">
        <f t="shared" ref="V30:V42" si="30">IF(F30="DL",0,K30)</f>
        <v>0</v>
      </c>
      <c r="W30" s="93">
        <f t="shared" ref="W30:W42" si="31">IF(F30="DL",0,L30)</f>
        <v>0</v>
      </c>
      <c r="Y30" s="93">
        <f t="shared" ref="Y30:Y42" si="32">IF($F30="DL",0,M30)</f>
        <v>0</v>
      </c>
      <c r="Z30" s="93">
        <f t="shared" ref="Z30:Z42" si="33">IF($F30="DL",0,N30)</f>
        <v>0</v>
      </c>
      <c r="AA30" s="93">
        <f t="shared" ref="AA30:AA42" si="34">IF($F30="DL",0,O30)</f>
        <v>0</v>
      </c>
      <c r="AB30" s="93">
        <f t="shared" ref="AB30:AB42" si="35">IF($F30="DL",0,P30)</f>
        <v>0</v>
      </c>
      <c r="AD30" s="93">
        <f t="shared" si="25"/>
        <v>1</v>
      </c>
      <c r="AE30" s="93">
        <f t="shared" ref="AE30:AE42" si="36">J30+K30+L30</f>
        <v>0</v>
      </c>
      <c r="AF30" s="93">
        <f t="shared" ref="AF30:AF42" si="37">$AD30*IF($C30="F",$O30,0)</f>
        <v>0</v>
      </c>
      <c r="AG30" s="93">
        <f t="shared" ref="AG30:AG42" si="38">$AD30*IF($C30="C",$O30,0)</f>
        <v>0</v>
      </c>
      <c r="AH30" s="93">
        <f t="shared" ref="AH30:AH42" si="39">$AD30*IF($C30="D",$O30,0)</f>
        <v>0</v>
      </c>
      <c r="AI30" s="93">
        <f t="shared" ref="AI30:AI42" si="40">$AD30*IF($C30="S",$O30,0)</f>
        <v>0</v>
      </c>
      <c r="AP30" s="93">
        <f t="shared" ref="AP30:AP42" si="41">AD30*IF(Q30&lt;&gt;"",O30,0)</f>
        <v>0</v>
      </c>
      <c r="AQ30" s="93">
        <f t="shared" ref="AQ30:AQ42" si="42">IF(F30="DI",O30,0)</f>
        <v>0</v>
      </c>
      <c r="AR30" s="93">
        <f t="shared" ref="AR30:AR42" si="43">IF(F30="DO",O30,0)</f>
        <v>0</v>
      </c>
      <c r="AS30" s="93">
        <f t="shared" ref="AS30:AS42" si="44">IF(F30="DL",O30,0)</f>
        <v>0</v>
      </c>
    </row>
    <row r="31" spans="2:45" ht="15" customHeight="1" x14ac:dyDescent="0.2">
      <c r="B31" s="172">
        <v>2</v>
      </c>
      <c r="C31" s="173" t="s">
        <v>5</v>
      </c>
      <c r="D31" s="174"/>
      <c r="E31" s="173"/>
      <c r="F31" s="173"/>
      <c r="G31" s="173"/>
      <c r="H31" s="175"/>
      <c r="I31" s="163"/>
      <c r="J31" s="164"/>
      <c r="K31" s="164"/>
      <c r="L31" s="167"/>
      <c r="M31" s="168"/>
      <c r="N31" s="169"/>
      <c r="O31" s="176">
        <f t="shared" si="26"/>
        <v>0</v>
      </c>
      <c r="P31" s="171">
        <f t="shared" ref="P31:P42" si="45">G31*25-O31</f>
        <v>0</v>
      </c>
      <c r="Q31" s="199"/>
      <c r="S31" s="93">
        <f t="shared" si="27"/>
        <v>0</v>
      </c>
      <c r="T31" s="93">
        <f t="shared" si="28"/>
        <v>0</v>
      </c>
      <c r="U31" s="93">
        <f t="shared" si="29"/>
        <v>0</v>
      </c>
      <c r="V31" s="93">
        <f t="shared" si="30"/>
        <v>0</v>
      </c>
      <c r="W31" s="93">
        <f t="shared" si="31"/>
        <v>0</v>
      </c>
      <c r="Y31" s="93">
        <f t="shared" si="32"/>
        <v>0</v>
      </c>
      <c r="Z31" s="93">
        <f t="shared" si="33"/>
        <v>0</v>
      </c>
      <c r="AA31" s="93">
        <f t="shared" si="34"/>
        <v>0</v>
      </c>
      <c r="AB31" s="93">
        <f t="shared" si="35"/>
        <v>0</v>
      </c>
      <c r="AD31" s="93">
        <f t="shared" si="25"/>
        <v>1</v>
      </c>
      <c r="AE31" s="93">
        <f t="shared" si="36"/>
        <v>0</v>
      </c>
      <c r="AF31" s="93">
        <f t="shared" si="37"/>
        <v>0</v>
      </c>
      <c r="AG31" s="93">
        <f t="shared" si="38"/>
        <v>0</v>
      </c>
      <c r="AH31" s="93">
        <f t="shared" si="39"/>
        <v>0</v>
      </c>
      <c r="AI31" s="93">
        <f t="shared" si="40"/>
        <v>0</v>
      </c>
      <c r="AP31" s="93">
        <f t="shared" si="41"/>
        <v>0</v>
      </c>
      <c r="AQ31" s="93">
        <f t="shared" si="42"/>
        <v>0</v>
      </c>
      <c r="AR31" s="93">
        <f t="shared" si="43"/>
        <v>0</v>
      </c>
      <c r="AS31" s="93">
        <f t="shared" si="44"/>
        <v>0</v>
      </c>
    </row>
    <row r="32" spans="2:45" ht="15" customHeight="1" x14ac:dyDescent="0.2">
      <c r="B32" s="172">
        <v>3</v>
      </c>
      <c r="C32" s="173" t="s">
        <v>5</v>
      </c>
      <c r="D32" s="174"/>
      <c r="E32" s="173"/>
      <c r="F32" s="164"/>
      <c r="G32" s="173"/>
      <c r="H32" s="175"/>
      <c r="I32" s="163"/>
      <c r="J32" s="164"/>
      <c r="K32" s="164"/>
      <c r="L32" s="167"/>
      <c r="M32" s="168"/>
      <c r="N32" s="169"/>
      <c r="O32" s="176">
        <f t="shared" si="26"/>
        <v>0</v>
      </c>
      <c r="P32" s="171">
        <f t="shared" si="45"/>
        <v>0</v>
      </c>
      <c r="Q32" s="199"/>
      <c r="S32" s="93">
        <f t="shared" si="27"/>
        <v>0</v>
      </c>
      <c r="T32" s="93">
        <f t="shared" si="28"/>
        <v>0</v>
      </c>
      <c r="U32" s="93">
        <f t="shared" si="29"/>
        <v>0</v>
      </c>
      <c r="V32" s="93">
        <f t="shared" si="30"/>
        <v>0</v>
      </c>
      <c r="W32" s="93">
        <f t="shared" si="31"/>
        <v>0</v>
      </c>
      <c r="Y32" s="93">
        <f t="shared" si="32"/>
        <v>0</v>
      </c>
      <c r="Z32" s="93">
        <f t="shared" si="33"/>
        <v>0</v>
      </c>
      <c r="AA32" s="93">
        <f t="shared" si="34"/>
        <v>0</v>
      </c>
      <c r="AB32" s="93">
        <f t="shared" si="35"/>
        <v>0</v>
      </c>
      <c r="AD32" s="93">
        <f t="shared" si="25"/>
        <v>1</v>
      </c>
      <c r="AE32" s="93">
        <f t="shared" si="36"/>
        <v>0</v>
      </c>
      <c r="AF32" s="93">
        <f t="shared" si="37"/>
        <v>0</v>
      </c>
      <c r="AG32" s="93">
        <f t="shared" si="38"/>
        <v>0</v>
      </c>
      <c r="AH32" s="93">
        <f t="shared" si="39"/>
        <v>0</v>
      </c>
      <c r="AI32" s="93">
        <f t="shared" si="40"/>
        <v>0</v>
      </c>
      <c r="AP32" s="93">
        <f t="shared" si="41"/>
        <v>0</v>
      </c>
      <c r="AQ32" s="93">
        <f t="shared" si="42"/>
        <v>0</v>
      </c>
      <c r="AR32" s="93">
        <f t="shared" si="43"/>
        <v>0</v>
      </c>
      <c r="AS32" s="93">
        <f t="shared" si="44"/>
        <v>0</v>
      </c>
    </row>
    <row r="33" spans="2:45" ht="15" customHeight="1" x14ac:dyDescent="0.2">
      <c r="B33" s="163">
        <v>4</v>
      </c>
      <c r="C33" s="173" t="s">
        <v>5</v>
      </c>
      <c r="D33" s="174"/>
      <c r="E33" s="173"/>
      <c r="F33" s="164"/>
      <c r="G33" s="173"/>
      <c r="H33" s="175"/>
      <c r="I33" s="163"/>
      <c r="J33" s="164"/>
      <c r="K33" s="164"/>
      <c r="L33" s="167"/>
      <c r="M33" s="168"/>
      <c r="N33" s="169"/>
      <c r="O33" s="176">
        <f>SUM(M33:N33)</f>
        <v>0</v>
      </c>
      <c r="P33" s="171">
        <f t="shared" si="45"/>
        <v>0</v>
      </c>
      <c r="Q33" s="199"/>
      <c r="S33" s="93">
        <f>IF(F33="DL",0,G33)</f>
        <v>0</v>
      </c>
      <c r="T33" s="93">
        <f>IF(F33="DL",0,I33)</f>
        <v>0</v>
      </c>
      <c r="U33" s="93">
        <f>IF(F33="DL",0,J33)</f>
        <v>0</v>
      </c>
      <c r="V33" s="93">
        <f>IF(F33="DL",0,K33)</f>
        <v>0</v>
      </c>
      <c r="W33" s="93">
        <f>IF(F33="DL",0,L33)</f>
        <v>0</v>
      </c>
      <c r="Y33" s="93">
        <f t="shared" ref="Y33:AB34" si="46">IF($F33="DL",0,M33)</f>
        <v>0</v>
      </c>
      <c r="Z33" s="93">
        <f t="shared" si="46"/>
        <v>0</v>
      </c>
      <c r="AA33" s="93">
        <f t="shared" si="46"/>
        <v>0</v>
      </c>
      <c r="AB33" s="93">
        <f t="shared" si="46"/>
        <v>0</v>
      </c>
      <c r="AD33" s="93">
        <f>IF(F33="DL",0,1)</f>
        <v>1</v>
      </c>
      <c r="AE33" s="93">
        <f>J33+K33+L33</f>
        <v>0</v>
      </c>
      <c r="AF33" s="93">
        <f t="shared" si="37"/>
        <v>0</v>
      </c>
      <c r="AG33" s="93">
        <f t="shared" si="38"/>
        <v>0</v>
      </c>
      <c r="AH33" s="93">
        <f t="shared" si="39"/>
        <v>0</v>
      </c>
      <c r="AI33" s="93">
        <f t="shared" si="40"/>
        <v>0</v>
      </c>
      <c r="AP33" s="93">
        <f>AD33*IF(Q33&lt;&gt;"",O33,0)</f>
        <v>0</v>
      </c>
      <c r="AQ33" s="93">
        <f>IF(F33="DI",O33,0)</f>
        <v>0</v>
      </c>
      <c r="AR33" s="93">
        <f>IF(F33="DO",O33,0)</f>
        <v>0</v>
      </c>
      <c r="AS33" s="93">
        <f>IF(F33="DL",O33,0)</f>
        <v>0</v>
      </c>
    </row>
    <row r="34" spans="2:45" ht="15" customHeight="1" x14ac:dyDescent="0.2">
      <c r="B34" s="172">
        <v>5</v>
      </c>
      <c r="C34" s="173" t="s">
        <v>5</v>
      </c>
      <c r="D34" s="174"/>
      <c r="E34" s="173"/>
      <c r="F34" s="164"/>
      <c r="G34" s="173"/>
      <c r="H34" s="175"/>
      <c r="I34" s="163"/>
      <c r="J34" s="164"/>
      <c r="K34" s="164"/>
      <c r="L34" s="167"/>
      <c r="M34" s="168"/>
      <c r="N34" s="169"/>
      <c r="O34" s="176">
        <f>SUM(M34:N34)</f>
        <v>0</v>
      </c>
      <c r="P34" s="171">
        <f t="shared" si="45"/>
        <v>0</v>
      </c>
      <c r="Q34" s="199"/>
      <c r="S34" s="93">
        <f>IF(F34="DL",0,G34)</f>
        <v>0</v>
      </c>
      <c r="T34" s="93">
        <f>IF(F34="DL",0,I34)</f>
        <v>0</v>
      </c>
      <c r="U34" s="93">
        <f>IF(F34="DL",0,J34)</f>
        <v>0</v>
      </c>
      <c r="V34" s="93">
        <f>IF(F34="DL",0,K34)</f>
        <v>0</v>
      </c>
      <c r="W34" s="93">
        <f>IF(F34="DL",0,L34)</f>
        <v>0</v>
      </c>
      <c r="Y34" s="93">
        <f t="shared" si="46"/>
        <v>0</v>
      </c>
      <c r="Z34" s="93">
        <f t="shared" si="46"/>
        <v>0</v>
      </c>
      <c r="AA34" s="93">
        <f t="shared" si="46"/>
        <v>0</v>
      </c>
      <c r="AB34" s="93">
        <f t="shared" si="46"/>
        <v>0</v>
      </c>
      <c r="AD34" s="93">
        <f>IF(F34="DL",0,1)</f>
        <v>1</v>
      </c>
      <c r="AE34" s="93">
        <f>J34+K34+L34</f>
        <v>0</v>
      </c>
      <c r="AF34" s="93">
        <f t="shared" si="37"/>
        <v>0</v>
      </c>
      <c r="AG34" s="93">
        <f t="shared" si="38"/>
        <v>0</v>
      </c>
      <c r="AH34" s="93">
        <f t="shared" si="39"/>
        <v>0</v>
      </c>
      <c r="AI34" s="93">
        <f t="shared" si="40"/>
        <v>0</v>
      </c>
      <c r="AP34" s="93">
        <f>AD34*IF(Q34&lt;&gt;"",O34,0)</f>
        <v>0</v>
      </c>
      <c r="AQ34" s="93">
        <f>IF(F34="DI",O34,0)</f>
        <v>0</v>
      </c>
      <c r="AR34" s="93">
        <f>IF(F34="DO",O34,0)</f>
        <v>0</v>
      </c>
      <c r="AS34" s="93">
        <f>IF(F34="DL",O34,0)</f>
        <v>0</v>
      </c>
    </row>
    <row r="35" spans="2:45" ht="15" customHeight="1" x14ac:dyDescent="0.2">
      <c r="B35" s="172">
        <v>6</v>
      </c>
      <c r="C35" s="173" t="s">
        <v>5</v>
      </c>
      <c r="D35" s="174"/>
      <c r="E35" s="173"/>
      <c r="F35" s="173"/>
      <c r="G35" s="173"/>
      <c r="H35" s="175"/>
      <c r="I35" s="163"/>
      <c r="J35" s="164"/>
      <c r="K35" s="164"/>
      <c r="L35" s="167"/>
      <c r="M35" s="168"/>
      <c r="N35" s="169"/>
      <c r="O35" s="176">
        <f t="shared" si="26"/>
        <v>0</v>
      </c>
      <c r="P35" s="171">
        <f t="shared" si="45"/>
        <v>0</v>
      </c>
      <c r="Q35" s="199"/>
      <c r="S35" s="93">
        <f t="shared" si="27"/>
        <v>0</v>
      </c>
      <c r="T35" s="93">
        <f t="shared" si="28"/>
        <v>0</v>
      </c>
      <c r="U35" s="93">
        <f t="shared" si="29"/>
        <v>0</v>
      </c>
      <c r="V35" s="93">
        <f t="shared" si="30"/>
        <v>0</v>
      </c>
      <c r="W35" s="93">
        <f t="shared" si="31"/>
        <v>0</v>
      </c>
      <c r="Y35" s="93">
        <f t="shared" si="32"/>
        <v>0</v>
      </c>
      <c r="Z35" s="93">
        <f t="shared" si="33"/>
        <v>0</v>
      </c>
      <c r="AA35" s="93">
        <f t="shared" si="34"/>
        <v>0</v>
      </c>
      <c r="AB35" s="93">
        <f t="shared" si="35"/>
        <v>0</v>
      </c>
      <c r="AD35" s="93">
        <f t="shared" si="25"/>
        <v>1</v>
      </c>
      <c r="AE35" s="93">
        <f t="shared" si="36"/>
        <v>0</v>
      </c>
      <c r="AF35" s="93">
        <f t="shared" si="37"/>
        <v>0</v>
      </c>
      <c r="AG35" s="93">
        <f t="shared" si="38"/>
        <v>0</v>
      </c>
      <c r="AH35" s="93">
        <f t="shared" si="39"/>
        <v>0</v>
      </c>
      <c r="AI35" s="93">
        <f t="shared" si="40"/>
        <v>0</v>
      </c>
      <c r="AP35" s="93">
        <f t="shared" si="41"/>
        <v>0</v>
      </c>
      <c r="AQ35" s="93">
        <f t="shared" si="42"/>
        <v>0</v>
      </c>
      <c r="AR35" s="93">
        <f t="shared" si="43"/>
        <v>0</v>
      </c>
      <c r="AS35" s="93">
        <f t="shared" si="44"/>
        <v>0</v>
      </c>
    </row>
    <row r="36" spans="2:45" ht="15" customHeight="1" x14ac:dyDescent="0.2">
      <c r="B36" s="163">
        <v>7</v>
      </c>
      <c r="C36" s="173" t="s">
        <v>4</v>
      </c>
      <c r="D36" s="174"/>
      <c r="E36" s="173"/>
      <c r="F36" s="173"/>
      <c r="G36" s="173"/>
      <c r="H36" s="175"/>
      <c r="I36" s="163"/>
      <c r="J36" s="164"/>
      <c r="K36" s="164"/>
      <c r="L36" s="167"/>
      <c r="M36" s="168"/>
      <c r="N36" s="169"/>
      <c r="O36" s="176">
        <f t="shared" si="26"/>
        <v>0</v>
      </c>
      <c r="P36" s="171">
        <f t="shared" si="45"/>
        <v>0</v>
      </c>
      <c r="Q36" s="35"/>
      <c r="S36" s="93">
        <f t="shared" si="27"/>
        <v>0</v>
      </c>
      <c r="T36" s="93">
        <f t="shared" si="28"/>
        <v>0</v>
      </c>
      <c r="U36" s="93">
        <f t="shared" si="29"/>
        <v>0</v>
      </c>
      <c r="V36" s="93">
        <f t="shared" si="30"/>
        <v>0</v>
      </c>
      <c r="W36" s="93">
        <f t="shared" si="31"/>
        <v>0</v>
      </c>
      <c r="Y36" s="93">
        <f t="shared" si="32"/>
        <v>0</v>
      </c>
      <c r="Z36" s="93">
        <f t="shared" si="33"/>
        <v>0</v>
      </c>
      <c r="AA36" s="93">
        <f t="shared" si="34"/>
        <v>0</v>
      </c>
      <c r="AB36" s="93">
        <f t="shared" si="35"/>
        <v>0</v>
      </c>
      <c r="AD36" s="93">
        <f t="shared" si="25"/>
        <v>1</v>
      </c>
      <c r="AE36" s="93">
        <f t="shared" si="36"/>
        <v>0</v>
      </c>
      <c r="AF36" s="93">
        <f t="shared" si="37"/>
        <v>0</v>
      </c>
      <c r="AG36" s="93">
        <f t="shared" si="38"/>
        <v>0</v>
      </c>
      <c r="AH36" s="93">
        <f t="shared" si="39"/>
        <v>0</v>
      </c>
      <c r="AI36" s="93">
        <f t="shared" si="40"/>
        <v>0</v>
      </c>
      <c r="AP36" s="93">
        <f t="shared" si="41"/>
        <v>0</v>
      </c>
      <c r="AQ36" s="93">
        <f t="shared" si="42"/>
        <v>0</v>
      </c>
      <c r="AR36" s="93">
        <f t="shared" si="43"/>
        <v>0</v>
      </c>
      <c r="AS36" s="93">
        <f t="shared" si="44"/>
        <v>0</v>
      </c>
    </row>
    <row r="37" spans="2:45" ht="15" customHeight="1" x14ac:dyDescent="0.2">
      <c r="B37" s="172">
        <v>8</v>
      </c>
      <c r="C37" s="173" t="s">
        <v>30</v>
      </c>
      <c r="D37" s="174"/>
      <c r="E37" s="173"/>
      <c r="F37" s="164"/>
      <c r="G37" s="173"/>
      <c r="H37" s="175"/>
      <c r="I37" s="163"/>
      <c r="J37" s="164"/>
      <c r="K37" s="164"/>
      <c r="L37" s="167"/>
      <c r="M37" s="168"/>
      <c r="N37" s="169"/>
      <c r="O37" s="176">
        <f t="shared" si="26"/>
        <v>0</v>
      </c>
      <c r="P37" s="171">
        <f t="shared" si="45"/>
        <v>0</v>
      </c>
      <c r="Q37" s="199"/>
      <c r="S37" s="93">
        <f t="shared" si="27"/>
        <v>0</v>
      </c>
      <c r="T37" s="93">
        <f t="shared" si="28"/>
        <v>0</v>
      </c>
      <c r="U37" s="93">
        <f t="shared" si="29"/>
        <v>0</v>
      </c>
      <c r="V37" s="93">
        <f t="shared" si="30"/>
        <v>0</v>
      </c>
      <c r="W37" s="93">
        <f t="shared" si="31"/>
        <v>0</v>
      </c>
      <c r="Y37" s="93">
        <f t="shared" si="32"/>
        <v>0</v>
      </c>
      <c r="Z37" s="93">
        <f t="shared" si="33"/>
        <v>0</v>
      </c>
      <c r="AA37" s="93">
        <f t="shared" si="34"/>
        <v>0</v>
      </c>
      <c r="AB37" s="93">
        <f t="shared" si="35"/>
        <v>0</v>
      </c>
      <c r="AD37" s="93">
        <f t="shared" si="25"/>
        <v>1</v>
      </c>
      <c r="AE37" s="93">
        <f t="shared" si="36"/>
        <v>0</v>
      </c>
      <c r="AF37" s="93">
        <f t="shared" si="37"/>
        <v>0</v>
      </c>
      <c r="AG37" s="93">
        <f t="shared" si="38"/>
        <v>0</v>
      </c>
      <c r="AH37" s="93">
        <f t="shared" si="39"/>
        <v>0</v>
      </c>
      <c r="AI37" s="93">
        <f t="shared" si="40"/>
        <v>0</v>
      </c>
      <c r="AP37" s="93">
        <f t="shared" si="41"/>
        <v>0</v>
      </c>
      <c r="AQ37" s="93">
        <f t="shared" si="42"/>
        <v>0</v>
      </c>
      <c r="AR37" s="93">
        <f t="shared" si="43"/>
        <v>0</v>
      </c>
      <c r="AS37" s="93">
        <f t="shared" si="44"/>
        <v>0</v>
      </c>
    </row>
    <row r="38" spans="2:45" ht="15" customHeight="1" x14ac:dyDescent="0.2">
      <c r="B38" s="190">
        <v>9</v>
      </c>
      <c r="C38" s="191"/>
      <c r="D38" s="192"/>
      <c r="E38" s="191"/>
      <c r="F38" s="193"/>
      <c r="G38" s="191"/>
      <c r="H38" s="194"/>
      <c r="I38" s="188"/>
      <c r="J38" s="193"/>
      <c r="K38" s="193"/>
      <c r="L38" s="195"/>
      <c r="M38" s="196" t="str">
        <f>IF(I38&lt;&gt;"",I38*12,"")</f>
        <v/>
      </c>
      <c r="N38" s="197" t="str">
        <f>IF(AE38&lt;&gt;0,AE38*12,"")</f>
        <v/>
      </c>
      <c r="O38" s="189">
        <f t="shared" si="26"/>
        <v>0</v>
      </c>
      <c r="P38" s="198">
        <f t="shared" si="45"/>
        <v>0</v>
      </c>
      <c r="Q38" s="35"/>
      <c r="S38" s="93">
        <f t="shared" si="27"/>
        <v>0</v>
      </c>
      <c r="T38" s="93">
        <f t="shared" si="28"/>
        <v>0</v>
      </c>
      <c r="U38" s="93">
        <f t="shared" si="29"/>
        <v>0</v>
      </c>
      <c r="V38" s="93">
        <f t="shared" si="30"/>
        <v>0</v>
      </c>
      <c r="W38" s="93">
        <f t="shared" si="31"/>
        <v>0</v>
      </c>
      <c r="Y38" s="93" t="str">
        <f t="shared" si="32"/>
        <v/>
      </c>
      <c r="Z38" s="93" t="str">
        <f t="shared" si="33"/>
        <v/>
      </c>
      <c r="AA38" s="93">
        <f t="shared" si="34"/>
        <v>0</v>
      </c>
      <c r="AB38" s="93">
        <f t="shared" si="35"/>
        <v>0</v>
      </c>
      <c r="AD38" s="93">
        <f t="shared" si="25"/>
        <v>1</v>
      </c>
      <c r="AE38" s="93">
        <f t="shared" si="36"/>
        <v>0</v>
      </c>
      <c r="AF38" s="93">
        <f t="shared" si="37"/>
        <v>0</v>
      </c>
      <c r="AG38" s="93">
        <f t="shared" si="38"/>
        <v>0</v>
      </c>
      <c r="AH38" s="93">
        <f t="shared" si="39"/>
        <v>0</v>
      </c>
      <c r="AI38" s="93">
        <f t="shared" si="40"/>
        <v>0</v>
      </c>
      <c r="AP38" s="93">
        <f t="shared" si="41"/>
        <v>0</v>
      </c>
      <c r="AQ38" s="93">
        <f t="shared" si="42"/>
        <v>0</v>
      </c>
      <c r="AR38" s="93">
        <f t="shared" si="43"/>
        <v>0</v>
      </c>
      <c r="AS38" s="93">
        <f t="shared" si="44"/>
        <v>0</v>
      </c>
    </row>
    <row r="39" spans="2:45" ht="15" customHeight="1" x14ac:dyDescent="0.2">
      <c r="B39" s="28">
        <v>10</v>
      </c>
      <c r="C39" s="31"/>
      <c r="D39" s="32"/>
      <c r="E39" s="31"/>
      <c r="F39" s="31"/>
      <c r="G39" s="31"/>
      <c r="H39" s="52"/>
      <c r="I39" s="28"/>
      <c r="J39" s="29"/>
      <c r="K39" s="29"/>
      <c r="L39" s="58"/>
      <c r="M39" s="55" t="str">
        <f>IF(I39&lt;&gt;"",I39*12,"")</f>
        <v/>
      </c>
      <c r="N39" s="14" t="str">
        <f>IF(AE39&lt;&gt;0,AE39*12,"")</f>
        <v/>
      </c>
      <c r="O39" s="16">
        <f t="shared" si="26"/>
        <v>0</v>
      </c>
      <c r="P39" s="15">
        <f t="shared" si="45"/>
        <v>0</v>
      </c>
      <c r="Q39" s="35"/>
      <c r="S39" s="93">
        <f t="shared" si="27"/>
        <v>0</v>
      </c>
      <c r="T39" s="93">
        <f t="shared" si="28"/>
        <v>0</v>
      </c>
      <c r="U39" s="93">
        <f t="shared" si="29"/>
        <v>0</v>
      </c>
      <c r="V39" s="93">
        <f t="shared" si="30"/>
        <v>0</v>
      </c>
      <c r="W39" s="93">
        <f t="shared" si="31"/>
        <v>0</v>
      </c>
      <c r="Y39" s="93" t="str">
        <f t="shared" si="32"/>
        <v/>
      </c>
      <c r="Z39" s="93" t="str">
        <f t="shared" si="33"/>
        <v/>
      </c>
      <c r="AA39" s="93">
        <f t="shared" si="34"/>
        <v>0</v>
      </c>
      <c r="AB39" s="93">
        <f t="shared" si="35"/>
        <v>0</v>
      </c>
      <c r="AD39" s="93">
        <f t="shared" si="25"/>
        <v>1</v>
      </c>
      <c r="AE39" s="93">
        <f t="shared" si="36"/>
        <v>0</v>
      </c>
      <c r="AF39" s="93">
        <f t="shared" si="37"/>
        <v>0</v>
      </c>
      <c r="AG39" s="93">
        <f t="shared" si="38"/>
        <v>0</v>
      </c>
      <c r="AH39" s="93">
        <f t="shared" si="39"/>
        <v>0</v>
      </c>
      <c r="AI39" s="93">
        <f t="shared" si="40"/>
        <v>0</v>
      </c>
      <c r="AP39" s="93">
        <f t="shared" si="41"/>
        <v>0</v>
      </c>
      <c r="AQ39" s="93">
        <f t="shared" si="42"/>
        <v>0</v>
      </c>
      <c r="AR39" s="93">
        <f t="shared" si="43"/>
        <v>0</v>
      </c>
      <c r="AS39" s="93">
        <f t="shared" si="44"/>
        <v>0</v>
      </c>
    </row>
    <row r="40" spans="2:45" ht="15" customHeight="1" x14ac:dyDescent="0.2">
      <c r="B40" s="30">
        <v>11</v>
      </c>
      <c r="C40" s="31"/>
      <c r="D40" s="32"/>
      <c r="E40" s="31"/>
      <c r="F40" s="31"/>
      <c r="G40" s="31"/>
      <c r="H40" s="52"/>
      <c r="I40" s="28"/>
      <c r="J40" s="29"/>
      <c r="K40" s="29"/>
      <c r="L40" s="58"/>
      <c r="M40" s="55" t="str">
        <f>IF(I40&lt;&gt;"",I40*12,"")</f>
        <v/>
      </c>
      <c r="N40" s="14" t="str">
        <f>IF(AE40&lt;&gt;0,AE40*12,"")</f>
        <v/>
      </c>
      <c r="O40" s="16">
        <f t="shared" si="26"/>
        <v>0</v>
      </c>
      <c r="P40" s="15">
        <f t="shared" si="45"/>
        <v>0</v>
      </c>
      <c r="Q40" s="35"/>
      <c r="S40" s="93">
        <f t="shared" si="27"/>
        <v>0</v>
      </c>
      <c r="T40" s="93">
        <f t="shared" si="28"/>
        <v>0</v>
      </c>
      <c r="U40" s="93">
        <f t="shared" si="29"/>
        <v>0</v>
      </c>
      <c r="V40" s="93">
        <f t="shared" si="30"/>
        <v>0</v>
      </c>
      <c r="W40" s="93">
        <f t="shared" si="31"/>
        <v>0</v>
      </c>
      <c r="Y40" s="93" t="str">
        <f t="shared" si="32"/>
        <v/>
      </c>
      <c r="Z40" s="93" t="str">
        <f t="shared" si="33"/>
        <v/>
      </c>
      <c r="AA40" s="93">
        <f t="shared" si="34"/>
        <v>0</v>
      </c>
      <c r="AB40" s="93">
        <f t="shared" si="35"/>
        <v>0</v>
      </c>
      <c r="AD40" s="93">
        <f t="shared" si="25"/>
        <v>1</v>
      </c>
      <c r="AE40" s="93">
        <f t="shared" si="36"/>
        <v>0</v>
      </c>
      <c r="AF40" s="93">
        <f t="shared" si="37"/>
        <v>0</v>
      </c>
      <c r="AG40" s="93">
        <f t="shared" si="38"/>
        <v>0</v>
      </c>
      <c r="AH40" s="93">
        <f t="shared" si="39"/>
        <v>0</v>
      </c>
      <c r="AI40" s="93">
        <f t="shared" si="40"/>
        <v>0</v>
      </c>
      <c r="AP40" s="93">
        <f t="shared" si="41"/>
        <v>0</v>
      </c>
      <c r="AQ40" s="93">
        <f t="shared" si="42"/>
        <v>0</v>
      </c>
      <c r="AR40" s="93">
        <f t="shared" si="43"/>
        <v>0</v>
      </c>
      <c r="AS40" s="93">
        <f t="shared" si="44"/>
        <v>0</v>
      </c>
    </row>
    <row r="41" spans="2:45" ht="15" customHeight="1" x14ac:dyDescent="0.2">
      <c r="B41" s="30">
        <v>12</v>
      </c>
      <c r="C41" s="31"/>
      <c r="D41" s="32"/>
      <c r="E41" s="31"/>
      <c r="F41" s="31"/>
      <c r="G41" s="31"/>
      <c r="H41" s="52"/>
      <c r="I41" s="28"/>
      <c r="J41" s="29"/>
      <c r="K41" s="29"/>
      <c r="L41" s="58"/>
      <c r="M41" s="55" t="str">
        <f>IF(I41&lt;&gt;"",I41*12,"")</f>
        <v/>
      </c>
      <c r="N41" s="14" t="str">
        <f>IF(AE41&lt;&gt;0,AE41*12,"")</f>
        <v/>
      </c>
      <c r="O41" s="16">
        <f t="shared" si="26"/>
        <v>0</v>
      </c>
      <c r="P41" s="15">
        <f t="shared" si="45"/>
        <v>0</v>
      </c>
      <c r="Q41" s="35"/>
      <c r="S41" s="93">
        <f t="shared" si="27"/>
        <v>0</v>
      </c>
      <c r="T41" s="93">
        <f t="shared" si="28"/>
        <v>0</v>
      </c>
      <c r="U41" s="93">
        <f t="shared" si="29"/>
        <v>0</v>
      </c>
      <c r="V41" s="93">
        <f t="shared" si="30"/>
        <v>0</v>
      </c>
      <c r="W41" s="93">
        <f t="shared" si="31"/>
        <v>0</v>
      </c>
      <c r="Y41" s="93" t="str">
        <f t="shared" si="32"/>
        <v/>
      </c>
      <c r="Z41" s="93" t="str">
        <f t="shared" si="33"/>
        <v/>
      </c>
      <c r="AA41" s="93">
        <f t="shared" si="34"/>
        <v>0</v>
      </c>
      <c r="AB41" s="93">
        <f t="shared" si="35"/>
        <v>0</v>
      </c>
      <c r="AD41" s="93">
        <f t="shared" si="25"/>
        <v>1</v>
      </c>
      <c r="AE41" s="93">
        <f t="shared" si="36"/>
        <v>0</v>
      </c>
      <c r="AF41" s="93">
        <f t="shared" si="37"/>
        <v>0</v>
      </c>
      <c r="AG41" s="93">
        <f t="shared" si="38"/>
        <v>0</v>
      </c>
      <c r="AH41" s="93">
        <f t="shared" si="39"/>
        <v>0</v>
      </c>
      <c r="AI41" s="93">
        <f t="shared" si="40"/>
        <v>0</v>
      </c>
      <c r="AP41" s="93">
        <f t="shared" si="41"/>
        <v>0</v>
      </c>
      <c r="AQ41" s="93">
        <f t="shared" si="42"/>
        <v>0</v>
      </c>
      <c r="AR41" s="93">
        <f t="shared" si="43"/>
        <v>0</v>
      </c>
      <c r="AS41" s="93">
        <f t="shared" si="44"/>
        <v>0</v>
      </c>
    </row>
    <row r="42" spans="2:45" ht="15" customHeight="1" thickBot="1" x14ac:dyDescent="0.25">
      <c r="B42" s="163">
        <v>13</v>
      </c>
      <c r="C42" s="179" t="s">
        <v>5</v>
      </c>
      <c r="D42" s="180"/>
      <c r="E42" s="179"/>
      <c r="F42" s="179"/>
      <c r="G42" s="179"/>
      <c r="H42" s="181"/>
      <c r="I42" s="182"/>
      <c r="J42" s="183"/>
      <c r="K42" s="183"/>
      <c r="L42" s="184"/>
      <c r="M42" s="185"/>
      <c r="N42" s="186"/>
      <c r="O42" s="187">
        <f t="shared" si="26"/>
        <v>0</v>
      </c>
      <c r="P42" s="171">
        <f t="shared" si="45"/>
        <v>0</v>
      </c>
      <c r="Q42" s="35"/>
      <c r="S42" s="93">
        <f t="shared" si="27"/>
        <v>0</v>
      </c>
      <c r="T42" s="93">
        <f t="shared" si="28"/>
        <v>0</v>
      </c>
      <c r="U42" s="93">
        <f t="shared" si="29"/>
        <v>0</v>
      </c>
      <c r="V42" s="93">
        <f t="shared" si="30"/>
        <v>0</v>
      </c>
      <c r="W42" s="93">
        <f t="shared" si="31"/>
        <v>0</v>
      </c>
      <c r="Y42" s="93">
        <f t="shared" si="32"/>
        <v>0</v>
      </c>
      <c r="Z42" s="93">
        <f t="shared" si="33"/>
        <v>0</v>
      </c>
      <c r="AA42" s="93">
        <f t="shared" si="34"/>
        <v>0</v>
      </c>
      <c r="AB42" s="93">
        <f t="shared" si="35"/>
        <v>0</v>
      </c>
      <c r="AD42" s="93">
        <f t="shared" si="25"/>
        <v>1</v>
      </c>
      <c r="AE42" s="93">
        <f t="shared" si="36"/>
        <v>0</v>
      </c>
      <c r="AF42" s="93">
        <f t="shared" si="37"/>
        <v>0</v>
      </c>
      <c r="AG42" s="93">
        <f t="shared" si="38"/>
        <v>0</v>
      </c>
      <c r="AH42" s="93">
        <f t="shared" si="39"/>
        <v>0</v>
      </c>
      <c r="AI42" s="93">
        <f t="shared" si="40"/>
        <v>0</v>
      </c>
      <c r="AP42" s="93">
        <f t="shared" si="41"/>
        <v>0</v>
      </c>
      <c r="AQ42" s="93">
        <f t="shared" si="42"/>
        <v>0</v>
      </c>
      <c r="AR42" s="93">
        <f t="shared" si="43"/>
        <v>0</v>
      </c>
      <c r="AS42" s="93">
        <f t="shared" si="44"/>
        <v>0</v>
      </c>
    </row>
    <row r="43" spans="2:45" ht="13.5" customHeight="1" thickBot="1" x14ac:dyDescent="0.25">
      <c r="B43" s="516" t="s">
        <v>87</v>
      </c>
      <c r="C43" s="517"/>
      <c r="D43" s="517"/>
      <c r="E43" s="517"/>
      <c r="F43" s="518"/>
      <c r="G43" s="536">
        <f>SUM(S30:S42)</f>
        <v>0</v>
      </c>
      <c r="H43" s="75"/>
      <c r="I43" s="18">
        <f>SUM(T30:T42)</f>
        <v>0</v>
      </c>
      <c r="J43" s="18">
        <f>SUM(U30:U42)</f>
        <v>0</v>
      </c>
      <c r="K43" s="18">
        <f>SUM(V30:V42)</f>
        <v>0</v>
      </c>
      <c r="L43" s="19">
        <f>SUM(W30:W42)</f>
        <v>0</v>
      </c>
      <c r="M43" s="20">
        <f>Y43</f>
        <v>0</v>
      </c>
      <c r="N43" s="20">
        <f>Z43</f>
        <v>0</v>
      </c>
      <c r="O43" s="20">
        <f>AA43</f>
        <v>0</v>
      </c>
      <c r="P43" s="20">
        <f>AB43</f>
        <v>0</v>
      </c>
      <c r="Q43" s="545"/>
      <c r="S43" s="101">
        <f>SUM(S30:S42)</f>
        <v>0</v>
      </c>
      <c r="T43" s="101">
        <f>SUM(T30:T42)</f>
        <v>0</v>
      </c>
      <c r="U43" s="101">
        <f>SUM(U30:U42)</f>
        <v>0</v>
      </c>
      <c r="V43" s="101">
        <f>SUM(V30:V42)</f>
        <v>0</v>
      </c>
      <c r="W43" s="101">
        <f>SUM(W30:W42)</f>
        <v>0</v>
      </c>
      <c r="X43" s="101"/>
      <c r="Y43" s="101">
        <f>SUM(Y30:Y42)</f>
        <v>0</v>
      </c>
      <c r="Z43" s="101">
        <f>SUM(Z30:Z42)</f>
        <v>0</v>
      </c>
      <c r="AA43" s="101">
        <f>SUM(AA30:AA42)</f>
        <v>0</v>
      </c>
      <c r="AB43" s="101">
        <f>SUM(AB30:AB42)</f>
        <v>0</v>
      </c>
      <c r="AC43" s="101"/>
      <c r="AD43" s="101">
        <f t="shared" ref="AD43:AI43" si="47">SUM(AD30:AD42)</f>
        <v>13</v>
      </c>
      <c r="AE43" s="101">
        <f t="shared" si="47"/>
        <v>0</v>
      </c>
      <c r="AF43" s="101">
        <f t="shared" si="47"/>
        <v>0</v>
      </c>
      <c r="AG43" s="101">
        <f t="shared" si="47"/>
        <v>0</v>
      </c>
      <c r="AH43" s="101">
        <f t="shared" si="47"/>
        <v>0</v>
      </c>
      <c r="AI43" s="101">
        <f t="shared" si="47"/>
        <v>0</v>
      </c>
      <c r="AJ43" s="101"/>
      <c r="AK43" s="101"/>
      <c r="AL43" s="101"/>
      <c r="AM43" s="101"/>
      <c r="AN43" s="101"/>
      <c r="AO43" s="101"/>
      <c r="AP43" s="101">
        <f>SUM(AP30:AP42)</f>
        <v>0</v>
      </c>
      <c r="AQ43" s="101">
        <f>SUM(AQ30:AQ42)</f>
        <v>0</v>
      </c>
      <c r="AR43" s="101">
        <f>SUM(AR30:AR42)</f>
        <v>0</v>
      </c>
      <c r="AS43" s="101">
        <f>SUM(AS30:AS42)</f>
        <v>0</v>
      </c>
    </row>
    <row r="44" spans="2:45" ht="13.5" customHeight="1" thickBot="1" x14ac:dyDescent="0.25">
      <c r="B44" s="519"/>
      <c r="C44" s="520"/>
      <c r="D44" s="520"/>
      <c r="E44" s="520"/>
      <c r="F44" s="521"/>
      <c r="G44" s="537"/>
      <c r="H44" s="74"/>
      <c r="I44" s="533">
        <f>SUM(I43:L43)</f>
        <v>0</v>
      </c>
      <c r="J44" s="534"/>
      <c r="K44" s="534"/>
      <c r="L44" s="535"/>
      <c r="M44" s="22"/>
      <c r="N44" s="22"/>
      <c r="O44" s="533">
        <f>SUM(O43:P43)</f>
        <v>0</v>
      </c>
      <c r="P44" s="534"/>
      <c r="Q44" s="546"/>
      <c r="U44" s="101">
        <f>I44</f>
        <v>0</v>
      </c>
    </row>
    <row r="45" spans="2:45" ht="13.5" customHeight="1" thickBot="1" x14ac:dyDescent="0.25">
      <c r="B45" s="516" t="s">
        <v>88</v>
      </c>
      <c r="C45" s="517"/>
      <c r="D45" s="517"/>
      <c r="E45" s="517"/>
      <c r="F45" s="518"/>
      <c r="G45" s="536">
        <f>G27+G43</f>
        <v>0</v>
      </c>
      <c r="H45" s="75"/>
      <c r="I45" s="18">
        <f t="shared" ref="I45:P45" si="48">I27+I43</f>
        <v>0</v>
      </c>
      <c r="J45" s="18">
        <f t="shared" si="48"/>
        <v>0</v>
      </c>
      <c r="K45" s="18">
        <f t="shared" si="48"/>
        <v>0</v>
      </c>
      <c r="L45" s="19">
        <f t="shared" si="48"/>
        <v>0</v>
      </c>
      <c r="M45" s="20">
        <f t="shared" si="48"/>
        <v>0</v>
      </c>
      <c r="N45" s="23">
        <f t="shared" si="48"/>
        <v>0</v>
      </c>
      <c r="O45" s="18">
        <f t="shared" si="48"/>
        <v>0</v>
      </c>
      <c r="P45" s="24">
        <f t="shared" si="48"/>
        <v>0</v>
      </c>
      <c r="Q45" s="546"/>
      <c r="Y45" s="93">
        <f t="shared" ref="Y45:AS45" si="49">Y43+Y27</f>
        <v>0</v>
      </c>
      <c r="Z45" s="93">
        <f t="shared" si="49"/>
        <v>0</v>
      </c>
      <c r="AA45" s="93">
        <f t="shared" si="49"/>
        <v>0</v>
      </c>
      <c r="AB45" s="93">
        <f t="shared" si="49"/>
        <v>0</v>
      </c>
      <c r="AC45" s="93">
        <f t="shared" si="49"/>
        <v>0</v>
      </c>
      <c r="AD45" s="93">
        <f t="shared" si="49"/>
        <v>26</v>
      </c>
      <c r="AE45" s="93">
        <f t="shared" si="49"/>
        <v>0</v>
      </c>
      <c r="AF45" s="93">
        <f t="shared" si="49"/>
        <v>0</v>
      </c>
      <c r="AG45" s="93">
        <f t="shared" si="49"/>
        <v>0</v>
      </c>
      <c r="AH45" s="93">
        <f t="shared" si="49"/>
        <v>0</v>
      </c>
      <c r="AI45" s="93">
        <f t="shared" si="49"/>
        <v>0</v>
      </c>
      <c r="AJ45" s="93">
        <f t="shared" si="49"/>
        <v>0</v>
      </c>
      <c r="AK45" s="93">
        <f t="shared" si="49"/>
        <v>0</v>
      </c>
      <c r="AL45" s="93">
        <f t="shared" si="49"/>
        <v>0</v>
      </c>
      <c r="AM45" s="93">
        <f t="shared" si="49"/>
        <v>0</v>
      </c>
      <c r="AN45" s="93">
        <f t="shared" si="49"/>
        <v>0</v>
      </c>
      <c r="AO45" s="93">
        <f t="shared" si="49"/>
        <v>0</v>
      </c>
      <c r="AP45" s="93">
        <f t="shared" si="49"/>
        <v>0</v>
      </c>
      <c r="AQ45" s="93">
        <f t="shared" si="49"/>
        <v>0</v>
      </c>
      <c r="AR45" s="93">
        <f t="shared" si="49"/>
        <v>0</v>
      </c>
      <c r="AS45" s="93">
        <f t="shared" si="49"/>
        <v>0</v>
      </c>
    </row>
    <row r="46" spans="2:45" ht="13.5" customHeight="1" thickBot="1" x14ac:dyDescent="0.25">
      <c r="B46" s="519"/>
      <c r="C46" s="520"/>
      <c r="D46" s="520"/>
      <c r="E46" s="520"/>
      <c r="F46" s="521"/>
      <c r="G46" s="537"/>
      <c r="H46" s="76"/>
      <c r="I46" s="538">
        <f>I28+I44</f>
        <v>0</v>
      </c>
      <c r="J46" s="539"/>
      <c r="K46" s="539"/>
      <c r="L46" s="548"/>
      <c r="M46" s="25"/>
      <c r="N46" s="25"/>
      <c r="O46" s="538">
        <f>O28+O44</f>
        <v>0</v>
      </c>
      <c r="P46" s="539"/>
      <c r="Q46" s="547"/>
    </row>
    <row r="47" spans="2:45" ht="9.75" customHeight="1" x14ac:dyDescent="0.2"/>
    <row r="48" spans="2:45" ht="12" customHeight="1" thickBot="1" x14ac:dyDescent="0.25">
      <c r="H48" s="38" t="s">
        <v>9</v>
      </c>
      <c r="I48" s="37" t="s">
        <v>39</v>
      </c>
      <c r="J48" s="37"/>
      <c r="K48" s="37"/>
      <c r="L48" s="37"/>
      <c r="M48" s="37"/>
      <c r="N48" s="37"/>
    </row>
    <row r="49" spans="2:14" ht="12" customHeight="1" x14ac:dyDescent="0.2">
      <c r="B49" s="529" t="s">
        <v>0</v>
      </c>
      <c r="C49" s="522" t="s">
        <v>31</v>
      </c>
      <c r="D49" s="522" t="s">
        <v>32</v>
      </c>
      <c r="E49" s="522" t="s">
        <v>3</v>
      </c>
      <c r="H49" s="38" t="s">
        <v>4</v>
      </c>
      <c r="I49" s="37" t="s">
        <v>40</v>
      </c>
      <c r="J49" s="37"/>
      <c r="K49" s="37"/>
      <c r="L49" s="37"/>
      <c r="M49" s="37"/>
      <c r="N49" s="37"/>
    </row>
    <row r="50" spans="2:14" ht="12" customHeight="1" thickBot="1" x14ac:dyDescent="0.25">
      <c r="B50" s="531"/>
      <c r="C50" s="523"/>
      <c r="D50" s="523"/>
      <c r="E50" s="523"/>
      <c r="H50" s="38" t="s">
        <v>5</v>
      </c>
      <c r="I50" s="37" t="s">
        <v>41</v>
      </c>
      <c r="J50" s="37"/>
      <c r="K50" s="37"/>
      <c r="L50" s="37"/>
      <c r="M50" s="37"/>
      <c r="N50" s="37"/>
    </row>
    <row r="51" spans="2:14" ht="12" customHeight="1" x14ac:dyDescent="0.2">
      <c r="B51" s="26">
        <v>1</v>
      </c>
      <c r="C51" s="512" t="s">
        <v>33</v>
      </c>
      <c r="D51" s="39"/>
      <c r="E51" s="40"/>
      <c r="H51" s="38" t="s">
        <v>6</v>
      </c>
      <c r="I51" s="37" t="s">
        <v>42</v>
      </c>
      <c r="J51" s="37"/>
      <c r="K51" s="37"/>
      <c r="L51" s="37"/>
      <c r="M51" s="37"/>
      <c r="N51" s="37"/>
    </row>
    <row r="52" spans="2:14" ht="12" customHeight="1" thickBot="1" x14ac:dyDescent="0.25">
      <c r="B52" s="27">
        <v>2</v>
      </c>
      <c r="C52" s="513"/>
      <c r="D52" s="41"/>
      <c r="E52" s="42"/>
      <c r="H52" s="38" t="s">
        <v>7</v>
      </c>
      <c r="I52" s="37" t="s">
        <v>43</v>
      </c>
      <c r="J52" s="37"/>
      <c r="K52" s="37"/>
      <c r="L52" s="37"/>
      <c r="M52" s="37"/>
      <c r="N52" s="37"/>
    </row>
    <row r="53" spans="2:14" ht="12" customHeight="1" x14ac:dyDescent="0.2">
      <c r="B53" s="26">
        <v>3</v>
      </c>
      <c r="C53" s="512" t="s">
        <v>34</v>
      </c>
      <c r="D53" s="39"/>
      <c r="E53" s="40"/>
      <c r="H53" s="38" t="s">
        <v>12</v>
      </c>
      <c r="I53" s="37" t="s">
        <v>44</v>
      </c>
      <c r="J53" s="37"/>
      <c r="K53" s="37"/>
      <c r="L53" s="37"/>
      <c r="M53" s="37"/>
      <c r="N53" s="37"/>
    </row>
    <row r="54" spans="2:14" ht="12" customHeight="1" thickBot="1" x14ac:dyDescent="0.25">
      <c r="B54" s="27">
        <v>4</v>
      </c>
      <c r="C54" s="513"/>
      <c r="D54" s="41"/>
      <c r="E54" s="42"/>
      <c r="H54" s="38" t="s">
        <v>13</v>
      </c>
      <c r="I54" s="37" t="s">
        <v>45</v>
      </c>
      <c r="J54" s="37"/>
      <c r="K54" s="37"/>
      <c r="L54" s="37"/>
      <c r="M54" s="37"/>
      <c r="N54" s="37"/>
    </row>
    <row r="55" spans="2:14" ht="12" customHeight="1" x14ac:dyDescent="0.2">
      <c r="B55" s="26">
        <v>5</v>
      </c>
      <c r="C55" s="512" t="s">
        <v>35</v>
      </c>
      <c r="D55" s="39"/>
      <c r="E55" s="40"/>
      <c r="H55" s="38" t="s">
        <v>10</v>
      </c>
      <c r="I55" s="37" t="s">
        <v>46</v>
      </c>
      <c r="J55" s="37"/>
      <c r="K55" s="37"/>
      <c r="L55" s="37"/>
      <c r="M55" s="37"/>
      <c r="N55" s="37"/>
    </row>
    <row r="56" spans="2:14" ht="12" customHeight="1" thickBot="1" x14ac:dyDescent="0.25">
      <c r="B56" s="27">
        <v>6</v>
      </c>
      <c r="C56" s="513"/>
      <c r="D56" s="41"/>
      <c r="E56" s="42"/>
      <c r="H56" s="38" t="s">
        <v>11</v>
      </c>
      <c r="I56" s="37" t="s">
        <v>47</v>
      </c>
      <c r="J56" s="37"/>
      <c r="K56" s="37"/>
      <c r="L56" s="37"/>
      <c r="M56" s="37"/>
      <c r="N56" s="37"/>
    </row>
    <row r="57" spans="2:14" ht="12" customHeight="1" x14ac:dyDescent="0.2">
      <c r="B57" s="26">
        <v>7</v>
      </c>
      <c r="C57" s="512" t="s">
        <v>36</v>
      </c>
      <c r="D57" s="39"/>
      <c r="E57" s="40"/>
      <c r="H57" s="38" t="s">
        <v>38</v>
      </c>
      <c r="I57" s="37" t="s">
        <v>48</v>
      </c>
      <c r="J57" s="37"/>
      <c r="K57" s="37"/>
      <c r="L57" s="37"/>
      <c r="M57" s="37"/>
      <c r="N57" s="37"/>
    </row>
    <row r="58" spans="2:14" ht="12" customHeight="1" thickBot="1" x14ac:dyDescent="0.25">
      <c r="B58" s="27">
        <v>8</v>
      </c>
      <c r="C58" s="513"/>
      <c r="D58" s="41"/>
      <c r="E58" s="42"/>
      <c r="H58" s="21"/>
      <c r="J58" s="37"/>
      <c r="K58" s="37"/>
      <c r="L58" s="37"/>
      <c r="M58" s="37"/>
      <c r="N58" s="37"/>
    </row>
    <row r="59" spans="2:14" ht="12" customHeight="1" x14ac:dyDescent="0.2">
      <c r="B59" s="26">
        <v>9</v>
      </c>
      <c r="C59" s="512" t="s">
        <v>37</v>
      </c>
      <c r="D59" s="39"/>
      <c r="E59" s="40"/>
      <c r="H59" s="38" t="s">
        <v>14</v>
      </c>
      <c r="I59" s="37" t="s">
        <v>49</v>
      </c>
      <c r="J59" s="37"/>
      <c r="K59" s="37"/>
      <c r="L59" s="37"/>
      <c r="M59" s="37"/>
      <c r="N59" s="37"/>
    </row>
    <row r="60" spans="2:14" ht="12" customHeight="1" thickBot="1" x14ac:dyDescent="0.25">
      <c r="B60" s="27">
        <v>10</v>
      </c>
      <c r="C60" s="513"/>
      <c r="D60" s="41"/>
      <c r="E60" s="42"/>
      <c r="H60" s="38" t="s">
        <v>30</v>
      </c>
      <c r="I60" s="37" t="s">
        <v>50</v>
      </c>
      <c r="J60" s="37"/>
      <c r="K60" s="37"/>
      <c r="L60" s="37"/>
      <c r="M60" s="37"/>
      <c r="N60" s="37"/>
    </row>
    <row r="61" spans="2:14" ht="12" customHeight="1" x14ac:dyDescent="0.2">
      <c r="B61" s="26">
        <v>11</v>
      </c>
      <c r="C61" s="512" t="s">
        <v>56</v>
      </c>
      <c r="D61" s="39"/>
      <c r="E61" s="40"/>
      <c r="H61" s="38" t="s">
        <v>5</v>
      </c>
      <c r="I61" s="37" t="s">
        <v>51</v>
      </c>
      <c r="J61" s="37"/>
      <c r="K61" s="37"/>
      <c r="L61" s="37"/>
      <c r="M61" s="37"/>
      <c r="N61" s="37"/>
    </row>
    <row r="62" spans="2:14" ht="12" customHeight="1" thickBot="1" x14ac:dyDescent="0.25">
      <c r="B62" s="27">
        <v>12</v>
      </c>
      <c r="C62" s="513"/>
      <c r="D62" s="41"/>
      <c r="E62" s="42"/>
      <c r="H62" s="38" t="s">
        <v>4</v>
      </c>
      <c r="I62" s="37" t="s">
        <v>52</v>
      </c>
      <c r="J62" s="37"/>
      <c r="K62" s="37"/>
      <c r="L62" s="37"/>
      <c r="M62" s="37"/>
      <c r="N62" s="37"/>
    </row>
    <row r="63" spans="2:14" ht="12" customHeight="1" x14ac:dyDescent="0.2">
      <c r="B63" s="26">
        <v>13</v>
      </c>
      <c r="C63" s="512" t="s">
        <v>57</v>
      </c>
      <c r="D63" s="39"/>
      <c r="E63" s="40"/>
      <c r="H63" s="21"/>
      <c r="I63" s="37"/>
      <c r="J63" s="37"/>
      <c r="K63" s="37"/>
      <c r="L63" s="37"/>
      <c r="M63" s="37"/>
      <c r="N63" s="37"/>
    </row>
    <row r="64" spans="2:14" ht="12" customHeight="1" thickBot="1" x14ac:dyDescent="0.25">
      <c r="B64" s="27">
        <v>14</v>
      </c>
      <c r="C64" s="513"/>
      <c r="D64" s="41"/>
      <c r="E64" s="42"/>
      <c r="H64" s="38" t="s">
        <v>23</v>
      </c>
      <c r="I64" s="37" t="s">
        <v>53</v>
      </c>
      <c r="J64" s="37"/>
      <c r="K64" s="37"/>
      <c r="L64" s="37"/>
      <c r="M64" s="37"/>
      <c r="N64" s="37"/>
    </row>
    <row r="65" spans="2:17" ht="12" customHeight="1" x14ac:dyDescent="0.2">
      <c r="B65" s="26">
        <v>15</v>
      </c>
      <c r="C65" s="512" t="s">
        <v>58</v>
      </c>
      <c r="D65" s="39"/>
      <c r="E65" s="40"/>
      <c r="H65" s="38" t="s">
        <v>31</v>
      </c>
      <c r="I65" s="37" t="s">
        <v>54</v>
      </c>
      <c r="J65" s="37"/>
      <c r="K65" s="37"/>
      <c r="L65" s="37"/>
      <c r="M65" s="37"/>
      <c r="N65" s="37"/>
    </row>
    <row r="66" spans="2:17" ht="13.5" customHeight="1" thickBot="1" x14ac:dyDescent="0.25">
      <c r="B66" s="27">
        <v>16</v>
      </c>
      <c r="C66" s="513"/>
      <c r="D66" s="41"/>
      <c r="E66" s="42"/>
      <c r="H66" s="38" t="s">
        <v>25</v>
      </c>
      <c r="I66" s="37" t="s">
        <v>55</v>
      </c>
    </row>
    <row r="67" spans="2:17" ht="12.75" customHeight="1" x14ac:dyDescent="0.2">
      <c r="B67" s="26">
        <v>13</v>
      </c>
      <c r="C67" s="512" t="s">
        <v>59</v>
      </c>
      <c r="D67" s="39"/>
      <c r="E67" s="40"/>
    </row>
    <row r="68" spans="2:17" ht="11.25" customHeight="1" thickBot="1" x14ac:dyDescent="0.25">
      <c r="B68" s="27">
        <v>14</v>
      </c>
      <c r="C68" s="513"/>
      <c r="D68" s="41"/>
      <c r="E68" s="42"/>
    </row>
    <row r="69" spans="2:17" ht="12" customHeight="1" x14ac:dyDescent="0.2">
      <c r="B69" s="22"/>
      <c r="C69" s="102"/>
      <c r="D69" s="103"/>
      <c r="E69" s="104"/>
    </row>
    <row r="70" spans="2:17" ht="10.5" customHeight="1" x14ac:dyDescent="0.2">
      <c r="B70" s="208" t="str">
        <f>Pagina1!A49</f>
        <v>DECAN,</v>
      </c>
      <c r="J70" s="2"/>
      <c r="K70" s="2"/>
      <c r="L70" s="2"/>
      <c r="M70" s="2"/>
      <c r="N70" s="2"/>
      <c r="O70" s="2"/>
      <c r="P70" s="2"/>
      <c r="Q70" s="207" t="str">
        <f>Pagina1!H49</f>
        <v>DIRECTOR DEPARTAMENT,</v>
      </c>
    </row>
    <row r="71" spans="2:17" ht="11.25" customHeight="1" x14ac:dyDescent="0.2">
      <c r="B71" s="2"/>
      <c r="J71" s="2"/>
      <c r="K71" s="2"/>
      <c r="L71" s="2"/>
      <c r="M71" s="2"/>
      <c r="N71" s="2"/>
      <c r="O71" s="2"/>
      <c r="P71" s="2"/>
      <c r="Q71" s="2"/>
    </row>
    <row r="72" spans="2:17" ht="13.5" customHeight="1" x14ac:dyDescent="0.2">
      <c r="B72" s="209"/>
      <c r="C72" s="60"/>
      <c r="D72" s="61"/>
      <c r="E72" s="61"/>
      <c r="F72" s="61"/>
      <c r="G72" s="61"/>
      <c r="H72" s="61"/>
      <c r="I72" s="514"/>
      <c r="J72" s="514"/>
      <c r="K72" s="514"/>
      <c r="L72" s="514"/>
      <c r="M72" s="514"/>
      <c r="N72" s="514"/>
      <c r="O72" s="514"/>
      <c r="P72" s="514"/>
      <c r="Q72" s="514"/>
    </row>
    <row r="73" spans="2:17" ht="8.25" customHeight="1" x14ac:dyDescent="0.2">
      <c r="B73" s="51"/>
      <c r="C73" s="60"/>
      <c r="D73" s="61"/>
      <c r="E73" s="61"/>
      <c r="F73" s="61"/>
      <c r="G73" s="61"/>
      <c r="H73" s="61"/>
      <c r="I73" s="61"/>
      <c r="J73" s="61"/>
      <c r="K73" s="61"/>
      <c r="L73" s="61"/>
      <c r="M73" s="51">
        <f>Pagina1!I53</f>
        <v>0</v>
      </c>
      <c r="N73" s="51"/>
      <c r="O73" s="51"/>
      <c r="P73" s="51"/>
      <c r="Q73" s="51"/>
    </row>
    <row r="74" spans="2:17" ht="12.75" x14ac:dyDescent="0.2">
      <c r="B74" s="51"/>
      <c r="C74" s="60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51"/>
      <c r="P74" s="51"/>
      <c r="Q74" s="51"/>
    </row>
    <row r="75" spans="2:17" ht="9" customHeight="1" x14ac:dyDescent="0.2">
      <c r="B75" s="51"/>
      <c r="C75" s="60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51"/>
      <c r="O75" s="51"/>
      <c r="P75" s="51"/>
      <c r="Q75" s="51"/>
    </row>
    <row r="76" spans="2:17" x14ac:dyDescent="0.2"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</row>
    <row r="77" spans="2:17" x14ac:dyDescent="0.2"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</row>
    <row r="78" spans="2:17" x14ac:dyDescent="0.2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</row>
    <row r="79" spans="2:17" x14ac:dyDescent="0.2"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</row>
    <row r="80" spans="2:17" x14ac:dyDescent="0.2"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</row>
    <row r="81" spans="2:17" x14ac:dyDescent="0.2"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</row>
    <row r="82" spans="2:17" x14ac:dyDescent="0.2"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</row>
    <row r="83" spans="2:17" x14ac:dyDescent="0.2"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</row>
    <row r="84" spans="2:17" x14ac:dyDescent="0.2"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</row>
    <row r="85" spans="2:17" x14ac:dyDescent="0.2"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</row>
    <row r="86" spans="2:17" x14ac:dyDescent="0.2"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</row>
    <row r="87" spans="2:17" x14ac:dyDescent="0.2"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</row>
    <row r="88" spans="2:17" x14ac:dyDescent="0.2"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</row>
    <row r="89" spans="2:17" x14ac:dyDescent="0.2"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</row>
    <row r="90" spans="2:17" x14ac:dyDescent="0.2"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</row>
    <row r="91" spans="2:17" x14ac:dyDescent="0.2"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</row>
    <row r="92" spans="2:17" x14ac:dyDescent="0.2"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</row>
    <row r="93" spans="2:17" x14ac:dyDescent="0.2"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</row>
    <row r="94" spans="2:17" x14ac:dyDescent="0.2"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</row>
    <row r="95" spans="2:17" x14ac:dyDescent="0.2"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</row>
    <row r="96" spans="2:17" x14ac:dyDescent="0.2"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</row>
    <row r="97" spans="2:17" x14ac:dyDescent="0.2"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</row>
    <row r="98" spans="2:17" x14ac:dyDescent="0.2"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</row>
    <row r="99" spans="2:17" x14ac:dyDescent="0.2"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</row>
    <row r="100" spans="2:17" x14ac:dyDescent="0.2"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</row>
    <row r="101" spans="2:17" x14ac:dyDescent="0.2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</row>
    <row r="102" spans="2:17" x14ac:dyDescent="0.2"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</row>
    <row r="103" spans="2:17" x14ac:dyDescent="0.2"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</row>
    <row r="104" spans="2:17" x14ac:dyDescent="0.2"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</row>
    <row r="105" spans="2:17" x14ac:dyDescent="0.2"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</row>
    <row r="106" spans="2:17" x14ac:dyDescent="0.2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</row>
    <row r="107" spans="2:17" x14ac:dyDescent="0.2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</row>
    <row r="108" spans="2:17" x14ac:dyDescent="0.2"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</row>
    <row r="109" spans="2:17" x14ac:dyDescent="0.2"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</row>
    <row r="110" spans="2:17" x14ac:dyDescent="0.2"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</row>
    <row r="111" spans="2:17" x14ac:dyDescent="0.2"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</row>
    <row r="112" spans="2:17" x14ac:dyDescent="0.2"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</row>
    <row r="113" spans="2:17" x14ac:dyDescent="0.2"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</row>
    <row r="114" spans="2:17" x14ac:dyDescent="0.2"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</row>
    <row r="115" spans="2:17" x14ac:dyDescent="0.2"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</row>
    <row r="116" spans="2:17" x14ac:dyDescent="0.2"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</row>
    <row r="117" spans="2:17" x14ac:dyDescent="0.2"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</row>
    <row r="118" spans="2:17" x14ac:dyDescent="0.2"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</row>
    <row r="119" spans="2:17" x14ac:dyDescent="0.2"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</row>
    <row r="120" spans="2:17" x14ac:dyDescent="0.2"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</row>
    <row r="121" spans="2:17" x14ac:dyDescent="0.2"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</row>
    <row r="122" spans="2:17" x14ac:dyDescent="0.2"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</row>
    <row r="123" spans="2:17" x14ac:dyDescent="0.2"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</row>
    <row r="124" spans="2:17" x14ac:dyDescent="0.2"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</row>
    <row r="125" spans="2:17" x14ac:dyDescent="0.2"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</row>
    <row r="126" spans="2:17" x14ac:dyDescent="0.2"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</row>
    <row r="127" spans="2:17" x14ac:dyDescent="0.2"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</row>
    <row r="128" spans="2:17" x14ac:dyDescent="0.2"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</row>
    <row r="129" spans="2:17" x14ac:dyDescent="0.2"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</row>
    <row r="130" spans="2:17" x14ac:dyDescent="0.2"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</row>
    <row r="131" spans="2:17" x14ac:dyDescent="0.2"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</row>
    <row r="132" spans="2:17" x14ac:dyDescent="0.2"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</row>
    <row r="133" spans="2:17" x14ac:dyDescent="0.2"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</row>
    <row r="134" spans="2:17" x14ac:dyDescent="0.2"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</row>
    <row r="135" spans="2:17" x14ac:dyDescent="0.2"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</row>
    <row r="136" spans="2:17" x14ac:dyDescent="0.2"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</row>
    <row r="137" spans="2:17" x14ac:dyDescent="0.2"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</row>
    <row r="138" spans="2:17" x14ac:dyDescent="0.2"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</row>
    <row r="139" spans="2:17" x14ac:dyDescent="0.2"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</row>
    <row r="140" spans="2:17" x14ac:dyDescent="0.2"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</row>
    <row r="141" spans="2:17" x14ac:dyDescent="0.2"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</row>
    <row r="142" spans="2:17" x14ac:dyDescent="0.2"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</row>
    <row r="143" spans="2:17" x14ac:dyDescent="0.2"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</row>
    <row r="144" spans="2:17" x14ac:dyDescent="0.2"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</row>
    <row r="145" spans="2:17" x14ac:dyDescent="0.2"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</row>
    <row r="146" spans="2:17" x14ac:dyDescent="0.2"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</row>
    <row r="147" spans="2:17" x14ac:dyDescent="0.2"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</row>
    <row r="148" spans="2:17" x14ac:dyDescent="0.2"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</row>
    <row r="149" spans="2:17" x14ac:dyDescent="0.2"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</row>
    <row r="150" spans="2:17" x14ac:dyDescent="0.2"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</row>
    <row r="151" spans="2:17" x14ac:dyDescent="0.2"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</row>
    <row r="152" spans="2:17" x14ac:dyDescent="0.2"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</row>
    <row r="153" spans="2:17" x14ac:dyDescent="0.2"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</row>
    <row r="154" spans="2:17" x14ac:dyDescent="0.2"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</row>
    <row r="155" spans="2:17" x14ac:dyDescent="0.2"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</row>
    <row r="156" spans="2:17" x14ac:dyDescent="0.2"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</row>
    <row r="157" spans="2:17" x14ac:dyDescent="0.2"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</row>
    <row r="158" spans="2:17" x14ac:dyDescent="0.2"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</row>
    <row r="159" spans="2:17" x14ac:dyDescent="0.2"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</row>
    <row r="160" spans="2:17" x14ac:dyDescent="0.2"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</row>
    <row r="161" spans="2:17" x14ac:dyDescent="0.2"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</row>
    <row r="162" spans="2:17" x14ac:dyDescent="0.2"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</row>
    <row r="163" spans="2:17" x14ac:dyDescent="0.2"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</row>
    <row r="164" spans="2:17" x14ac:dyDescent="0.2"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</row>
    <row r="165" spans="2:17" x14ac:dyDescent="0.2"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</row>
    <row r="166" spans="2:17" x14ac:dyDescent="0.2"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</row>
    <row r="167" spans="2:17" x14ac:dyDescent="0.2"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</row>
    <row r="168" spans="2:17" x14ac:dyDescent="0.2"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</row>
    <row r="169" spans="2:17" x14ac:dyDescent="0.2"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</row>
    <row r="170" spans="2:17" x14ac:dyDescent="0.2"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</row>
    <row r="171" spans="2:17" x14ac:dyDescent="0.2"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</row>
    <row r="172" spans="2:17" x14ac:dyDescent="0.2"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</row>
    <row r="173" spans="2:17" x14ac:dyDescent="0.2"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</row>
    <row r="174" spans="2:17" x14ac:dyDescent="0.2"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</row>
    <row r="175" spans="2:17" x14ac:dyDescent="0.2"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</row>
    <row r="176" spans="2:17" x14ac:dyDescent="0.2"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</row>
    <row r="177" spans="2:17" x14ac:dyDescent="0.2"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</row>
    <row r="178" spans="2:17" x14ac:dyDescent="0.2"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</row>
    <row r="179" spans="2:17" x14ac:dyDescent="0.2"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</row>
    <row r="180" spans="2:17" x14ac:dyDescent="0.2"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</row>
    <row r="181" spans="2:17" x14ac:dyDescent="0.2"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</row>
    <row r="182" spans="2:17" x14ac:dyDescent="0.2"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</row>
    <row r="183" spans="2:17" x14ac:dyDescent="0.2"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</row>
    <row r="184" spans="2:17" x14ac:dyDescent="0.2"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</row>
    <row r="185" spans="2:17" x14ac:dyDescent="0.2"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</row>
    <row r="186" spans="2:17" x14ac:dyDescent="0.2"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</row>
    <row r="187" spans="2:17" x14ac:dyDescent="0.2"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</row>
    <row r="188" spans="2:17" x14ac:dyDescent="0.2"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</row>
    <row r="189" spans="2:17" x14ac:dyDescent="0.2"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</row>
    <row r="190" spans="2:17" x14ac:dyDescent="0.2"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</row>
    <row r="191" spans="2:17" x14ac:dyDescent="0.2"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</row>
    <row r="192" spans="2:17" x14ac:dyDescent="0.2"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</row>
    <row r="193" spans="2:17" x14ac:dyDescent="0.2"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</row>
    <row r="194" spans="2:17" x14ac:dyDescent="0.2"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</row>
    <row r="195" spans="2:17" x14ac:dyDescent="0.2"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</row>
    <row r="196" spans="2:17" x14ac:dyDescent="0.2"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</row>
    <row r="197" spans="2:17" x14ac:dyDescent="0.2"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</row>
    <row r="198" spans="2:17" x14ac:dyDescent="0.2"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</row>
    <row r="199" spans="2:17" x14ac:dyDescent="0.2"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</row>
    <row r="200" spans="2:17" x14ac:dyDescent="0.2"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</row>
    <row r="201" spans="2:17" x14ac:dyDescent="0.2"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</row>
    <row r="202" spans="2:17" x14ac:dyDescent="0.2"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</row>
    <row r="203" spans="2:17" x14ac:dyDescent="0.2"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</row>
    <row r="204" spans="2:17" x14ac:dyDescent="0.2"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</row>
    <row r="205" spans="2:17" x14ac:dyDescent="0.2"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</row>
    <row r="206" spans="2:17" x14ac:dyDescent="0.2"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</row>
    <row r="207" spans="2:17" x14ac:dyDescent="0.2"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</row>
    <row r="208" spans="2:17" x14ac:dyDescent="0.2"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</row>
    <row r="209" spans="2:17" x14ac:dyDescent="0.2"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</row>
    <row r="210" spans="2:17" x14ac:dyDescent="0.2"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</row>
    <row r="211" spans="2:17" x14ac:dyDescent="0.2"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</row>
    <row r="212" spans="2:17" x14ac:dyDescent="0.2"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</row>
    <row r="213" spans="2:17" x14ac:dyDescent="0.2"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</row>
    <row r="214" spans="2:17" x14ac:dyDescent="0.2"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</row>
    <row r="215" spans="2:17" x14ac:dyDescent="0.2"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</row>
    <row r="216" spans="2:17" x14ac:dyDescent="0.2"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</row>
    <row r="217" spans="2:17" x14ac:dyDescent="0.2"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</row>
    <row r="218" spans="2:17" x14ac:dyDescent="0.2"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</row>
    <row r="219" spans="2:17" x14ac:dyDescent="0.2"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</row>
    <row r="220" spans="2:17" x14ac:dyDescent="0.2"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</row>
    <row r="221" spans="2:17" x14ac:dyDescent="0.2"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</row>
    <row r="222" spans="2:17" x14ac:dyDescent="0.2"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</row>
    <row r="223" spans="2:17" x14ac:dyDescent="0.2"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</row>
    <row r="224" spans="2:17" x14ac:dyDescent="0.2"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</row>
    <row r="225" spans="2:17" x14ac:dyDescent="0.2"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</row>
    <row r="226" spans="2:17" x14ac:dyDescent="0.2"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</row>
    <row r="227" spans="2:17" x14ac:dyDescent="0.2"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</row>
    <row r="228" spans="2:17" x14ac:dyDescent="0.2"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</row>
    <row r="229" spans="2:17" x14ac:dyDescent="0.2"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</row>
    <row r="230" spans="2:17" x14ac:dyDescent="0.2"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</row>
    <row r="231" spans="2:17" x14ac:dyDescent="0.2"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</row>
    <row r="232" spans="2:17" x14ac:dyDescent="0.2"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</row>
    <row r="233" spans="2:17" x14ac:dyDescent="0.2"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</row>
    <row r="234" spans="2:17" x14ac:dyDescent="0.2"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</row>
    <row r="235" spans="2:17" x14ac:dyDescent="0.2"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</row>
    <row r="236" spans="2:17" x14ac:dyDescent="0.2"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</row>
    <row r="237" spans="2:17" x14ac:dyDescent="0.2"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</row>
    <row r="238" spans="2:17" x14ac:dyDescent="0.2"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</row>
    <row r="239" spans="2:17" x14ac:dyDescent="0.2"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</row>
    <row r="240" spans="2:17" x14ac:dyDescent="0.2"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</row>
    <row r="241" spans="2:17" x14ac:dyDescent="0.2"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</row>
    <row r="242" spans="2:17" x14ac:dyDescent="0.2"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</row>
    <row r="243" spans="2:17" x14ac:dyDescent="0.2"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</row>
    <row r="244" spans="2:17" x14ac:dyDescent="0.2"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</row>
    <row r="245" spans="2:17" x14ac:dyDescent="0.2"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</row>
    <row r="246" spans="2:17" x14ac:dyDescent="0.2"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</row>
    <row r="247" spans="2:17" x14ac:dyDescent="0.2"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</row>
    <row r="248" spans="2:17" x14ac:dyDescent="0.2"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</row>
    <row r="249" spans="2:17" x14ac:dyDescent="0.2"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</row>
    <row r="250" spans="2:17" x14ac:dyDescent="0.2"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</row>
    <row r="251" spans="2:17" x14ac:dyDescent="0.2"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</row>
    <row r="252" spans="2:17" x14ac:dyDescent="0.2"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</row>
    <row r="253" spans="2:17" x14ac:dyDescent="0.2"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</row>
    <row r="254" spans="2:17" x14ac:dyDescent="0.2"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</row>
    <row r="255" spans="2:17" x14ac:dyDescent="0.2"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</row>
    <row r="256" spans="2:17" x14ac:dyDescent="0.2"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</row>
    <row r="257" spans="2:17" x14ac:dyDescent="0.2"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</row>
    <row r="258" spans="2:17" x14ac:dyDescent="0.2"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</row>
    <row r="259" spans="2:17" x14ac:dyDescent="0.2"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</row>
    <row r="260" spans="2:17" x14ac:dyDescent="0.2"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</row>
    <row r="261" spans="2:17" x14ac:dyDescent="0.2"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</row>
    <row r="262" spans="2:17" x14ac:dyDescent="0.2"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</row>
    <row r="263" spans="2:17" x14ac:dyDescent="0.2"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</row>
    <row r="264" spans="2:17" x14ac:dyDescent="0.2"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</row>
    <row r="265" spans="2:17" x14ac:dyDescent="0.2"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</row>
    <row r="266" spans="2:17" x14ac:dyDescent="0.2"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</row>
    <row r="267" spans="2:17" x14ac:dyDescent="0.2"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</row>
    <row r="268" spans="2:17" x14ac:dyDescent="0.2"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</row>
    <row r="269" spans="2:17" x14ac:dyDescent="0.2"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</row>
    <row r="270" spans="2:17" x14ac:dyDescent="0.2"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</row>
    <row r="271" spans="2:17" x14ac:dyDescent="0.2"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</row>
    <row r="272" spans="2:17" x14ac:dyDescent="0.2"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</row>
    <row r="273" spans="2:17" x14ac:dyDescent="0.2"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</row>
    <row r="274" spans="2:17" x14ac:dyDescent="0.2"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</row>
    <row r="275" spans="2:17" x14ac:dyDescent="0.2"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</row>
    <row r="276" spans="2:17" x14ac:dyDescent="0.2"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</row>
    <row r="277" spans="2:17" x14ac:dyDescent="0.2"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</row>
    <row r="278" spans="2:17" x14ac:dyDescent="0.2"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</row>
    <row r="279" spans="2:17" x14ac:dyDescent="0.2"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</row>
    <row r="280" spans="2:17" x14ac:dyDescent="0.2"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</row>
    <row r="281" spans="2:17" x14ac:dyDescent="0.2"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</row>
    <row r="282" spans="2:17" x14ac:dyDescent="0.2"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</row>
    <row r="283" spans="2:17" x14ac:dyDescent="0.2"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</row>
    <row r="284" spans="2:17" x14ac:dyDescent="0.2"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</row>
    <row r="285" spans="2:17" x14ac:dyDescent="0.2"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</row>
    <row r="286" spans="2:17" x14ac:dyDescent="0.2"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</row>
    <row r="287" spans="2:17" x14ac:dyDescent="0.2"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</row>
    <row r="288" spans="2:17" x14ac:dyDescent="0.2"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</row>
    <row r="289" spans="2:17" x14ac:dyDescent="0.2"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</row>
    <row r="290" spans="2:17" x14ac:dyDescent="0.2"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</row>
    <row r="291" spans="2:17" x14ac:dyDescent="0.2"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</row>
    <row r="292" spans="2:17" x14ac:dyDescent="0.2"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</row>
    <row r="293" spans="2:17" x14ac:dyDescent="0.2"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</row>
    <row r="294" spans="2:17" x14ac:dyDescent="0.2"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</row>
    <row r="295" spans="2:17" x14ac:dyDescent="0.2"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</row>
    <row r="296" spans="2:17" x14ac:dyDescent="0.2"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</row>
    <row r="297" spans="2:17" x14ac:dyDescent="0.2"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</row>
    <row r="298" spans="2:17" x14ac:dyDescent="0.2"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</row>
    <row r="299" spans="2:17" x14ac:dyDescent="0.2"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</row>
    <row r="300" spans="2:17" x14ac:dyDescent="0.2"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</row>
    <row r="301" spans="2:17" x14ac:dyDescent="0.2"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</row>
    <row r="302" spans="2:17" x14ac:dyDescent="0.2"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</row>
    <row r="303" spans="2:17" x14ac:dyDescent="0.2"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</row>
    <row r="304" spans="2:17" x14ac:dyDescent="0.2"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</row>
    <row r="305" spans="2:17" x14ac:dyDescent="0.2"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</row>
  </sheetData>
  <sheetProtection selectLockedCells="1"/>
  <mergeCells count="42">
    <mergeCell ref="Q12:Q13"/>
    <mergeCell ref="Q27:Q29"/>
    <mergeCell ref="Q43:Q46"/>
    <mergeCell ref="B45:F46"/>
    <mergeCell ref="G45:G46"/>
    <mergeCell ref="O28:P28"/>
    <mergeCell ref="B29:P29"/>
    <mergeCell ref="O44:P44"/>
    <mergeCell ref="I46:L46"/>
    <mergeCell ref="D12:D13"/>
    <mergeCell ref="C51:C52"/>
    <mergeCell ref="I28:L28"/>
    <mergeCell ref="B27:F28"/>
    <mergeCell ref="G27:G28"/>
    <mergeCell ref="O46:P46"/>
    <mergeCell ref="G43:G44"/>
    <mergeCell ref="B49:B50"/>
    <mergeCell ref="C49:C50"/>
    <mergeCell ref="D49:D50"/>
    <mergeCell ref="E49:E50"/>
    <mergeCell ref="I44:L44"/>
    <mergeCell ref="B5:P5"/>
    <mergeCell ref="B9:P9"/>
    <mergeCell ref="B43:F44"/>
    <mergeCell ref="E12:E13"/>
    <mergeCell ref="C12:C13"/>
    <mergeCell ref="B11:P11"/>
    <mergeCell ref="M12:P12"/>
    <mergeCell ref="F12:F13"/>
    <mergeCell ref="G12:G13"/>
    <mergeCell ref="I12:L12"/>
    <mergeCell ref="B12:B13"/>
    <mergeCell ref="H12:H13"/>
    <mergeCell ref="C63:C64"/>
    <mergeCell ref="C65:C66"/>
    <mergeCell ref="C67:C68"/>
    <mergeCell ref="I72:Q72"/>
    <mergeCell ref="C53:C54"/>
    <mergeCell ref="C55:C56"/>
    <mergeCell ref="C57:C58"/>
    <mergeCell ref="C59:C60"/>
    <mergeCell ref="C61:C62"/>
  </mergeCells>
  <phoneticPr fontId="3" type="noConversion"/>
  <pageMargins left="0.72" right="0.47244094488188998" top="0.511811023622047" bottom="0.4" header="0.15748031496063" footer="0.196850393700787"/>
  <pageSetup paperSize="9" scale="80" orientation="portrait" r:id="rId1"/>
  <headerFooter alignWithMargins="0">
    <oddFooter>&amp;LF 83.07/Ed.04_F02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260"/>
  <sheetViews>
    <sheetView zoomScaleNormal="100" workbookViewId="0">
      <selection activeCell="D10" sqref="D10"/>
    </sheetView>
  </sheetViews>
  <sheetFormatPr defaultColWidth="9.140625" defaultRowHeight="11.25" x14ac:dyDescent="0.2"/>
  <cols>
    <col min="1" max="1" width="3.140625" style="105" customWidth="1"/>
    <col min="2" max="3" width="3.140625" style="113" customWidth="1"/>
    <col min="4" max="4" width="40.28515625" style="113" customWidth="1"/>
    <col min="5" max="5" width="10" style="113" customWidth="1"/>
    <col min="6" max="6" width="3.85546875" style="113" customWidth="1"/>
    <col min="7" max="7" width="4.140625" style="113" customWidth="1"/>
    <col min="8" max="8" width="3.140625" style="113" customWidth="1"/>
    <col min="9" max="9" width="3" style="113" customWidth="1"/>
    <col min="10" max="12" width="2.85546875" style="113" customWidth="1"/>
    <col min="13" max="13" width="4.7109375" style="113" customWidth="1"/>
    <col min="14" max="14" width="4.85546875" style="113" customWidth="1"/>
    <col min="15" max="15" width="3.28515625" style="113" customWidth="1"/>
    <col min="16" max="16" width="9.28515625" style="113" customWidth="1"/>
    <col min="17" max="17" width="3.28515625" style="107" customWidth="1"/>
    <col min="18" max="18" width="4.28515625" style="107" customWidth="1"/>
    <col min="19" max="29" width="4.140625" style="107" customWidth="1"/>
    <col min="30" max="30" width="4.7109375" style="107" customWidth="1"/>
    <col min="31" max="44" width="3.85546875" style="107" customWidth="1"/>
    <col min="45" max="56" width="9.140625" style="107"/>
    <col min="57" max="16384" width="9.140625" style="113"/>
  </cols>
  <sheetData>
    <row r="1" spans="1:56" s="106" customFormat="1" x14ac:dyDescent="0.2">
      <c r="A1" s="105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</row>
    <row r="2" spans="1:56" s="109" customFormat="1" ht="15" x14ac:dyDescent="0.2">
      <c r="A2" s="108"/>
      <c r="B2" s="36" t="s">
        <v>91</v>
      </c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</row>
    <row r="3" spans="1:56" s="109" customFormat="1" ht="15" x14ac:dyDescent="0.2">
      <c r="A3" s="108"/>
      <c r="B3" s="110" t="s">
        <v>97</v>
      </c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</row>
    <row r="4" spans="1:56" s="109" customFormat="1" ht="12.75" x14ac:dyDescent="0.2">
      <c r="A4" s="108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</row>
    <row r="5" spans="1:56" s="109" customFormat="1" ht="15.75" x14ac:dyDescent="0.2">
      <c r="A5" s="108"/>
      <c r="B5" s="563" t="s">
        <v>18</v>
      </c>
      <c r="C5" s="563"/>
      <c r="D5" s="563"/>
      <c r="E5" s="563"/>
      <c r="F5" s="563"/>
      <c r="G5" s="563"/>
      <c r="H5" s="563"/>
      <c r="I5" s="563"/>
      <c r="J5" s="563"/>
      <c r="K5" s="563"/>
      <c r="L5" s="563"/>
      <c r="M5" s="563"/>
      <c r="N5" s="563"/>
      <c r="O5" s="563"/>
      <c r="P5" s="563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</row>
    <row r="6" spans="1:56" s="109" customFormat="1" ht="15" x14ac:dyDescent="0.2">
      <c r="A6" s="108"/>
      <c r="B6" s="112" t="str">
        <f>'AN IIII'!B4</f>
        <v>DEPARTAMENT …..</v>
      </c>
      <c r="D6" s="112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</row>
    <row r="7" spans="1:56" s="109" customFormat="1" ht="15" x14ac:dyDescent="0.2">
      <c r="A7" s="108"/>
      <c r="D7" s="112"/>
      <c r="M7" s="109" t="s">
        <v>60</v>
      </c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</row>
    <row r="8" spans="1:56" s="109" customFormat="1" ht="15" x14ac:dyDescent="0.2">
      <c r="A8" s="108"/>
      <c r="D8" s="112"/>
      <c r="M8" s="109" t="str">
        <f>Pagina1!G7</f>
        <v>Prof. univ. dr. ing. Carol SCHNAKOVSZKY</v>
      </c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</row>
    <row r="9" spans="1:56" s="109" customFormat="1" ht="15" x14ac:dyDescent="0.2">
      <c r="A9" s="108"/>
      <c r="D9" s="112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</row>
    <row r="10" spans="1:56" ht="12.75" x14ac:dyDescent="0.2">
      <c r="Q10" s="109"/>
    </row>
    <row r="11" spans="1:56" ht="12.75" x14ac:dyDescent="0.2">
      <c r="B11" s="114" t="str">
        <f>'AN IIII'!B6</f>
        <v xml:space="preserve">Domeniul:  </v>
      </c>
      <c r="C11" s="115"/>
      <c r="E11" s="116"/>
      <c r="Q11" s="109"/>
    </row>
    <row r="12" spans="1:56" ht="12.75" x14ac:dyDescent="0.2">
      <c r="B12" s="204" t="str">
        <f>'AN IIII'!B7</f>
        <v xml:space="preserve">Programul de studii:  </v>
      </c>
      <c r="E12" s="116"/>
      <c r="Q12" s="109"/>
    </row>
    <row r="13" spans="1:56" ht="12.75" x14ac:dyDescent="0.2">
      <c r="B13" s="117"/>
      <c r="Q13" s="109"/>
    </row>
    <row r="14" spans="1:56" s="120" customFormat="1" ht="15.75" x14ac:dyDescent="0.2">
      <c r="A14" s="118"/>
      <c r="B14" s="563" t="s">
        <v>86</v>
      </c>
      <c r="C14" s="563"/>
      <c r="D14" s="563"/>
      <c r="E14" s="563"/>
      <c r="F14" s="563"/>
      <c r="G14" s="563"/>
      <c r="H14" s="563"/>
      <c r="I14" s="563"/>
      <c r="J14" s="563"/>
      <c r="K14" s="563"/>
      <c r="L14" s="563"/>
      <c r="M14" s="563"/>
      <c r="N14" s="563"/>
      <c r="O14" s="563"/>
      <c r="P14" s="563"/>
      <c r="Q14" s="10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</row>
    <row r="15" spans="1:56" ht="13.5" thickBot="1" x14ac:dyDescent="0.25">
      <c r="C15" s="121"/>
      <c r="E15" s="122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09"/>
    </row>
    <row r="16" spans="1:56" ht="13.5" customHeight="1" thickBot="1" x14ac:dyDescent="0.25">
      <c r="B16" s="564" t="s">
        <v>96</v>
      </c>
      <c r="C16" s="565"/>
      <c r="D16" s="565"/>
      <c r="E16" s="565"/>
      <c r="F16" s="565"/>
      <c r="G16" s="565"/>
      <c r="H16" s="565"/>
      <c r="I16" s="565"/>
      <c r="J16" s="565"/>
      <c r="K16" s="565"/>
      <c r="L16" s="565"/>
      <c r="M16" s="565"/>
      <c r="N16" s="565"/>
      <c r="O16" s="565"/>
      <c r="P16" s="566"/>
      <c r="Q16" s="109"/>
    </row>
    <row r="17" spans="1:56" s="125" customFormat="1" ht="15" customHeight="1" x14ac:dyDescent="0.2">
      <c r="A17" s="123"/>
      <c r="B17" s="567" t="s">
        <v>0</v>
      </c>
      <c r="C17" s="569" t="s">
        <v>28</v>
      </c>
      <c r="D17" s="569" t="s">
        <v>1</v>
      </c>
      <c r="E17" s="569" t="s">
        <v>3</v>
      </c>
      <c r="F17" s="569" t="s">
        <v>2</v>
      </c>
      <c r="G17" s="569" t="s">
        <v>8</v>
      </c>
      <c r="H17" s="571" t="s">
        <v>9</v>
      </c>
      <c r="I17" s="567" t="s">
        <v>15</v>
      </c>
      <c r="J17" s="569"/>
      <c r="K17" s="569"/>
      <c r="L17" s="573"/>
      <c r="M17" s="574" t="s">
        <v>16</v>
      </c>
      <c r="N17" s="569"/>
      <c r="O17" s="569"/>
      <c r="P17" s="573"/>
      <c r="Q17" s="109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</row>
    <row r="18" spans="1:56" s="125" customFormat="1" ht="22.5" customHeight="1" thickBot="1" x14ac:dyDescent="0.25">
      <c r="A18" s="123"/>
      <c r="B18" s="568"/>
      <c r="C18" s="570"/>
      <c r="D18" s="570"/>
      <c r="E18" s="570"/>
      <c r="F18" s="570"/>
      <c r="G18" s="570"/>
      <c r="H18" s="572"/>
      <c r="I18" s="126" t="s">
        <v>4</v>
      </c>
      <c r="J18" s="127" t="s">
        <v>5</v>
      </c>
      <c r="K18" s="127" t="s">
        <v>6</v>
      </c>
      <c r="L18" s="128" t="s">
        <v>7</v>
      </c>
      <c r="M18" s="129" t="s">
        <v>12</v>
      </c>
      <c r="N18" s="127" t="s">
        <v>13</v>
      </c>
      <c r="O18" s="127" t="s">
        <v>10</v>
      </c>
      <c r="P18" s="128" t="s">
        <v>11</v>
      </c>
      <c r="Q18" s="109"/>
      <c r="R18" s="124" t="s">
        <v>26</v>
      </c>
      <c r="S18" s="130" t="s">
        <v>4</v>
      </c>
      <c r="T18" s="130" t="s">
        <v>5</v>
      </c>
      <c r="U18" s="130" t="s">
        <v>6</v>
      </c>
      <c r="V18" s="130" t="s">
        <v>7</v>
      </c>
      <c r="W18" s="131"/>
      <c r="X18" s="132" t="s">
        <v>12</v>
      </c>
      <c r="Y18" s="132" t="s">
        <v>13</v>
      </c>
      <c r="Z18" s="132" t="s">
        <v>10</v>
      </c>
      <c r="AA18" s="133" t="s">
        <v>11</v>
      </c>
      <c r="AB18" s="131"/>
      <c r="AC18" s="124"/>
      <c r="AD18" s="124" t="s">
        <v>13</v>
      </c>
      <c r="AE18" s="124" t="s">
        <v>21</v>
      </c>
      <c r="AF18" s="124" t="s">
        <v>22</v>
      </c>
      <c r="AG18" s="124" t="s">
        <v>29</v>
      </c>
      <c r="AH18" s="124" t="s">
        <v>24</v>
      </c>
      <c r="AI18" s="124"/>
      <c r="AJ18" s="124"/>
      <c r="AK18" s="124"/>
      <c r="AL18" s="124"/>
      <c r="AM18" s="124"/>
      <c r="AN18" s="124"/>
      <c r="AO18" s="124" t="s">
        <v>38</v>
      </c>
      <c r="AP18" s="124" t="s">
        <v>23</v>
      </c>
      <c r="AQ18" s="124" t="s">
        <v>31</v>
      </c>
      <c r="AR18" s="124" t="s">
        <v>25</v>
      </c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</row>
    <row r="19" spans="1:56" ht="15" customHeight="1" x14ac:dyDescent="0.2">
      <c r="B19" s="134">
        <v>1</v>
      </c>
      <c r="C19" s="227" t="s">
        <v>5</v>
      </c>
      <c r="D19" s="241" t="s">
        <v>103</v>
      </c>
      <c r="E19" s="227" t="s">
        <v>133</v>
      </c>
      <c r="F19" s="227" t="s">
        <v>117</v>
      </c>
      <c r="G19" s="227">
        <v>5</v>
      </c>
      <c r="H19" s="228" t="s">
        <v>102</v>
      </c>
      <c r="I19" s="229"/>
      <c r="J19" s="227"/>
      <c r="K19" s="227"/>
      <c r="L19" s="230"/>
      <c r="M19" s="231"/>
      <c r="N19" s="232"/>
      <c r="O19" s="233"/>
      <c r="P19" s="234">
        <v>125</v>
      </c>
      <c r="Q19" s="109"/>
      <c r="R19" s="107">
        <f>IF(F19="DL",0,G19)</f>
        <v>5</v>
      </c>
      <c r="S19" s="107">
        <f>IF(F19="DL",0,I19)</f>
        <v>0</v>
      </c>
      <c r="T19" s="107">
        <f>IF(F19="DL",0,J19)</f>
        <v>0</v>
      </c>
      <c r="U19" s="107">
        <f>IF(F19="DL",0,K19)</f>
        <v>0</v>
      </c>
      <c r="V19" s="107">
        <f>IF($F$19="DL",0,L19)</f>
        <v>0</v>
      </c>
      <c r="X19" s="107">
        <f t="shared" ref="X19:AA21" si="0">IF($F19="DL",0,M19)</f>
        <v>0</v>
      </c>
      <c r="Y19" s="107">
        <f t="shared" si="0"/>
        <v>0</v>
      </c>
      <c r="Z19" s="107">
        <f t="shared" si="0"/>
        <v>0</v>
      </c>
      <c r="AA19" s="107">
        <f t="shared" si="0"/>
        <v>125</v>
      </c>
      <c r="AC19" s="107">
        <f>IF(F19="DL",0,1)</f>
        <v>1</v>
      </c>
      <c r="AD19" s="107">
        <f>J19+K19+L19</f>
        <v>0</v>
      </c>
      <c r="AE19" s="107">
        <f>$AC19*IF($C19="F",$O19,0)</f>
        <v>0</v>
      </c>
      <c r="AF19" s="107">
        <f>$AC19*IF($C19="C",$O19,0)</f>
        <v>0</v>
      </c>
      <c r="AG19" s="107">
        <f>$AC19*IF($C19="D",$O19,0)</f>
        <v>0</v>
      </c>
      <c r="AH19" s="107">
        <f>$AC19*IF($C19="S",$O19,0)</f>
        <v>0</v>
      </c>
      <c r="AO19" s="107" t="e">
        <f>AC19*IF(#REF!&lt;&gt;"",O19,0)</f>
        <v>#REF!</v>
      </c>
      <c r="AP19" s="107">
        <f>IF(F19="DI",O19,0)</f>
        <v>0</v>
      </c>
      <c r="AQ19" s="107">
        <f>IF(F19="DO",O19,0)</f>
        <v>0</v>
      </c>
      <c r="AR19" s="107">
        <f>IF(F19="DL",O19,0)</f>
        <v>0</v>
      </c>
    </row>
    <row r="20" spans="1:56" ht="15" customHeight="1" x14ac:dyDescent="0.2">
      <c r="B20" s="139">
        <v>2</v>
      </c>
      <c r="C20" s="235" t="s">
        <v>5</v>
      </c>
      <c r="D20" s="236" t="s">
        <v>104</v>
      </c>
      <c r="E20" s="235" t="s">
        <v>134</v>
      </c>
      <c r="F20" s="235" t="s">
        <v>117</v>
      </c>
      <c r="G20" s="235">
        <v>5</v>
      </c>
      <c r="H20" s="237" t="s">
        <v>102</v>
      </c>
      <c r="I20" s="229"/>
      <c r="J20" s="227"/>
      <c r="K20" s="227"/>
      <c r="L20" s="230"/>
      <c r="M20" s="231"/>
      <c r="N20" s="232"/>
      <c r="O20" s="238"/>
      <c r="P20" s="239">
        <v>125</v>
      </c>
      <c r="Q20" s="109"/>
      <c r="R20" s="107">
        <f>IF(F20="DL",0,G20)</f>
        <v>5</v>
      </c>
      <c r="S20" s="107">
        <f>IF(F20="DL",0,I20)</f>
        <v>0</v>
      </c>
      <c r="T20" s="107">
        <f>IF(F20="DL",0,J20)</f>
        <v>0</v>
      </c>
      <c r="U20" s="107">
        <f>IF(F20="DL",0,K20)</f>
        <v>0</v>
      </c>
      <c r="V20" s="107">
        <f>IF(F20="DL",0,L20)</f>
        <v>0</v>
      </c>
      <c r="X20" s="107">
        <f t="shared" si="0"/>
        <v>0</v>
      </c>
      <c r="Y20" s="107">
        <f t="shared" si="0"/>
        <v>0</v>
      </c>
      <c r="Z20" s="107">
        <f t="shared" si="0"/>
        <v>0</v>
      </c>
      <c r="AA20" s="107">
        <f t="shared" si="0"/>
        <v>125</v>
      </c>
      <c r="AC20" s="107">
        <f>IF(F20="DL",0,1)</f>
        <v>1</v>
      </c>
      <c r="AD20" s="107">
        <f>J20+K20+L20</f>
        <v>0</v>
      </c>
      <c r="AE20" s="107">
        <f>$AC20*IF($C20="F",$O20,0)</f>
        <v>0</v>
      </c>
      <c r="AF20" s="107">
        <f>$AC20*IF($C20="C",$O20,0)</f>
        <v>0</v>
      </c>
      <c r="AG20" s="107">
        <f>$AC20*IF($C20="D",$O20,0)</f>
        <v>0</v>
      </c>
      <c r="AH20" s="107">
        <f>$AC20*IF($C20="S",$O20,0)</f>
        <v>0</v>
      </c>
      <c r="AO20" s="107" t="e">
        <f>AC20*IF(#REF!&lt;&gt;"",O20,0)</f>
        <v>#REF!</v>
      </c>
      <c r="AP20" s="107">
        <f>IF(F20="DI",O20,0)</f>
        <v>0</v>
      </c>
      <c r="AQ20" s="107">
        <f>IF(F20="DO",O20,0)</f>
        <v>0</v>
      </c>
      <c r="AR20" s="107">
        <f>IF(F20="DL",O20,0)</f>
        <v>0</v>
      </c>
    </row>
    <row r="21" spans="1:56" ht="15" customHeight="1" thickBot="1" x14ac:dyDescent="0.25">
      <c r="B21" s="141">
        <v>3</v>
      </c>
      <c r="C21" s="140" t="s">
        <v>149</v>
      </c>
      <c r="D21" s="142" t="s">
        <v>106</v>
      </c>
      <c r="E21" s="143" t="s">
        <v>135</v>
      </c>
      <c r="F21" s="140" t="s">
        <v>116</v>
      </c>
      <c r="G21" s="143">
        <v>5</v>
      </c>
      <c r="H21" s="144" t="s">
        <v>102</v>
      </c>
      <c r="I21" s="134"/>
      <c r="J21" s="135"/>
      <c r="K21" s="135"/>
      <c r="L21" s="136"/>
      <c r="M21" s="137"/>
      <c r="N21" s="138"/>
      <c r="O21" s="145"/>
      <c r="P21" s="146">
        <v>125</v>
      </c>
      <c r="Q21" s="109"/>
      <c r="R21" s="107">
        <f>IF(F21="DL",0,G21)</f>
        <v>5</v>
      </c>
      <c r="S21" s="107">
        <f>IF(F21="DL",0,I21)</f>
        <v>0</v>
      </c>
      <c r="T21" s="107">
        <f>IF(F21="DL",0,J21)</f>
        <v>0</v>
      </c>
      <c r="U21" s="107">
        <f>IF(F21="DL",0,K21)</f>
        <v>0</v>
      </c>
      <c r="V21" s="107">
        <f>IF(F21="DL",0,L21)</f>
        <v>0</v>
      </c>
      <c r="X21" s="107">
        <f t="shared" si="0"/>
        <v>0</v>
      </c>
      <c r="Y21" s="107">
        <f t="shared" si="0"/>
        <v>0</v>
      </c>
      <c r="Z21" s="107">
        <f t="shared" si="0"/>
        <v>0</v>
      </c>
      <c r="AA21" s="107">
        <f t="shared" si="0"/>
        <v>125</v>
      </c>
      <c r="AC21" s="107">
        <f>IF(F21="DL",0,1)</f>
        <v>1</v>
      </c>
      <c r="AD21" s="107">
        <f>J21+K21+L21</f>
        <v>0</v>
      </c>
      <c r="AE21" s="107">
        <f>$AC21*IF($C21="F",$O21,0)</f>
        <v>0</v>
      </c>
      <c r="AF21" s="107">
        <f>$AC21*IF($C21="C",$O21,0)</f>
        <v>0</v>
      </c>
      <c r="AG21" s="107">
        <f>$AC21*IF($C21="D",$O21,0)</f>
        <v>0</v>
      </c>
      <c r="AH21" s="107">
        <f>$AC21*IF($C21="S",$O21,0)</f>
        <v>0</v>
      </c>
      <c r="AO21" s="107" t="e">
        <f>AC21*IF(#REF!&lt;&gt;"",O21,0)</f>
        <v>#REF!</v>
      </c>
      <c r="AP21" s="107">
        <f>IF(F21="DI",O21,0)</f>
        <v>0</v>
      </c>
      <c r="AQ21" s="107">
        <f>IF(F21="DO",O21,0)</f>
        <v>0</v>
      </c>
      <c r="AR21" s="107">
        <f>IF(F21="DL",O21,0)</f>
        <v>0</v>
      </c>
    </row>
    <row r="22" spans="1:56" s="107" customFormat="1" ht="15" customHeight="1" thickBot="1" x14ac:dyDescent="0.25">
      <c r="A22" s="105"/>
      <c r="B22" s="549" t="s">
        <v>87</v>
      </c>
      <c r="C22" s="550"/>
      <c r="D22" s="550"/>
      <c r="E22" s="550"/>
      <c r="F22" s="551"/>
      <c r="G22" s="555">
        <v>10</v>
      </c>
      <c r="H22" s="561" t="s">
        <v>105</v>
      </c>
      <c r="I22" s="147"/>
      <c r="J22" s="147"/>
      <c r="K22" s="147"/>
      <c r="L22" s="148"/>
      <c r="M22" s="149"/>
      <c r="N22" s="150"/>
      <c r="O22" s="150"/>
      <c r="P22" s="151">
        <f>P19+P20</f>
        <v>250</v>
      </c>
      <c r="Q22" s="109"/>
      <c r="R22" s="152">
        <f>SUM(R19:R21)</f>
        <v>15</v>
      </c>
      <c r="S22" s="152">
        <f>SUM(S19:S21)</f>
        <v>0</v>
      </c>
      <c r="T22" s="152">
        <f>SUM(T19:T21)</f>
        <v>0</v>
      </c>
      <c r="U22" s="152">
        <f>SUM(U19:U21)</f>
        <v>0</v>
      </c>
      <c r="V22" s="152">
        <f>SUM(V19:V21)</f>
        <v>0</v>
      </c>
      <c r="W22" s="152"/>
      <c r="X22" s="152">
        <f>SUM(X19:X21)</f>
        <v>0</v>
      </c>
      <c r="Y22" s="152">
        <f>SUM(Y19:Y21)</f>
        <v>0</v>
      </c>
      <c r="Z22" s="152">
        <f>SUM(Z19:Z21)</f>
        <v>0</v>
      </c>
      <c r="AA22" s="152">
        <f>SUM(AA19:AA21)</f>
        <v>375</v>
      </c>
      <c r="AB22" s="152"/>
      <c r="AC22" s="152">
        <f t="shared" ref="AC22:AH22" si="1">SUM(AC19:AC21)</f>
        <v>3</v>
      </c>
      <c r="AD22" s="152">
        <f t="shared" si="1"/>
        <v>0</v>
      </c>
      <c r="AE22" s="152">
        <f t="shared" si="1"/>
        <v>0</v>
      </c>
      <c r="AF22" s="152">
        <f t="shared" si="1"/>
        <v>0</v>
      </c>
      <c r="AG22" s="152">
        <f t="shared" si="1"/>
        <v>0</v>
      </c>
      <c r="AH22" s="152">
        <f t="shared" si="1"/>
        <v>0</v>
      </c>
      <c r="AI22" s="152"/>
      <c r="AJ22" s="152"/>
      <c r="AK22" s="152"/>
      <c r="AL22" s="152"/>
      <c r="AM22" s="152"/>
      <c r="AN22" s="152"/>
      <c r="AO22" s="152" t="e">
        <f>SUM(AO19:AO21)</f>
        <v>#REF!</v>
      </c>
      <c r="AP22" s="152">
        <f>SUM(AP19:AP21)</f>
        <v>0</v>
      </c>
      <c r="AQ22" s="152">
        <f>SUM(AQ19:AQ21)</f>
        <v>0</v>
      </c>
      <c r="AR22" s="152">
        <f>SUM(AR19:AR21)</f>
        <v>0</v>
      </c>
    </row>
    <row r="23" spans="1:56" s="107" customFormat="1" ht="15" customHeight="1" thickBot="1" x14ac:dyDescent="0.25">
      <c r="A23" s="105"/>
      <c r="B23" s="552"/>
      <c r="C23" s="553"/>
      <c r="D23" s="553"/>
      <c r="E23" s="553"/>
      <c r="F23" s="554"/>
      <c r="G23" s="556"/>
      <c r="H23" s="562"/>
      <c r="I23" s="558"/>
      <c r="J23" s="559"/>
      <c r="K23" s="559"/>
      <c r="L23" s="560"/>
      <c r="M23" s="153"/>
      <c r="N23" s="153"/>
      <c r="O23" s="558"/>
      <c r="P23" s="560"/>
      <c r="Q23" s="109"/>
      <c r="T23" s="152">
        <f>I23</f>
        <v>0</v>
      </c>
      <c r="AC23" s="107">
        <f>IF(F23="DL",0,1)</f>
        <v>1</v>
      </c>
    </row>
    <row r="24" spans="1:56" s="107" customFormat="1" ht="12.75" customHeight="1" x14ac:dyDescent="0.2">
      <c r="A24" s="105"/>
      <c r="B24" s="154"/>
      <c r="C24" s="154"/>
      <c r="D24" s="154"/>
      <c r="E24" s="154"/>
      <c r="F24" s="154"/>
      <c r="G24" s="155"/>
      <c r="H24" s="156"/>
      <c r="I24" s="155"/>
      <c r="J24" s="155"/>
      <c r="K24" s="155"/>
      <c r="L24" s="155"/>
      <c r="M24" s="157"/>
      <c r="N24" s="157"/>
      <c r="O24" s="155"/>
      <c r="P24" s="155"/>
      <c r="Q24" s="109"/>
      <c r="T24" s="152"/>
    </row>
    <row r="25" spans="1:56" s="107" customFormat="1" ht="12.75" customHeight="1" x14ac:dyDescent="0.2">
      <c r="A25" s="105"/>
      <c r="B25" s="155"/>
      <c r="C25" s="155"/>
      <c r="D25" s="155"/>
      <c r="E25" s="155"/>
      <c r="F25" s="155"/>
      <c r="G25" s="155"/>
      <c r="H25" s="156"/>
      <c r="I25" s="155"/>
      <c r="J25" s="155"/>
      <c r="K25" s="155"/>
      <c r="L25" s="155"/>
      <c r="M25" s="157"/>
      <c r="N25" s="178"/>
      <c r="O25" s="155"/>
      <c r="P25" s="155"/>
      <c r="Q25" s="109"/>
      <c r="T25" s="152"/>
    </row>
    <row r="26" spans="1:56" s="107" customFormat="1" ht="12" customHeight="1" x14ac:dyDescent="0.2">
      <c r="A26" s="105"/>
      <c r="B26" s="211" t="str">
        <f>Pagina1!A49</f>
        <v>DECAN,</v>
      </c>
      <c r="C26" s="155"/>
      <c r="D26" s="155"/>
      <c r="E26" s="155"/>
      <c r="F26" s="155"/>
      <c r="G26" s="155"/>
      <c r="H26" s="156"/>
      <c r="I26" s="155"/>
      <c r="J26" s="557" t="str">
        <f>Pagina1!H49</f>
        <v>DIRECTOR DEPARTAMENT,</v>
      </c>
      <c r="K26" s="557"/>
      <c r="L26" s="557"/>
      <c r="M26" s="557"/>
      <c r="N26" s="557"/>
      <c r="O26" s="557"/>
      <c r="P26" s="557"/>
      <c r="Q26" s="216"/>
      <c r="T26" s="152"/>
    </row>
    <row r="27" spans="1:56" s="107" customFormat="1" ht="12.75" x14ac:dyDescent="0.2">
      <c r="A27" s="105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77"/>
      <c r="O27" s="113"/>
      <c r="P27" s="113"/>
      <c r="Q27" s="109"/>
    </row>
    <row r="28" spans="1:56" s="107" customFormat="1" ht="12.75" customHeight="1" x14ac:dyDescent="0.2">
      <c r="A28" s="105"/>
      <c r="B28" s="212">
        <f>Pagina1!A51</f>
        <v>0</v>
      </c>
      <c r="C28" s="159"/>
      <c r="D28" s="158"/>
      <c r="E28" s="213"/>
      <c r="F28" s="158"/>
      <c r="G28" s="514">
        <f>Pagina1!H51</f>
        <v>0</v>
      </c>
      <c r="H28" s="514"/>
      <c r="I28" s="514"/>
      <c r="J28" s="514"/>
      <c r="K28" s="514"/>
      <c r="L28" s="514"/>
      <c r="M28" s="514"/>
      <c r="N28" s="514"/>
      <c r="O28" s="514"/>
      <c r="P28" s="514"/>
      <c r="Q28" s="217"/>
    </row>
    <row r="29" spans="1:56" s="107" customFormat="1" ht="12.75" x14ac:dyDescent="0.2">
      <c r="A29" s="105"/>
      <c r="B29" s="158"/>
      <c r="C29" s="159"/>
      <c r="D29" s="158"/>
      <c r="E29" s="215"/>
      <c r="F29" s="158"/>
      <c r="G29" s="158"/>
      <c r="H29" s="158"/>
      <c r="I29" s="158"/>
      <c r="J29" s="158"/>
      <c r="K29" s="158"/>
      <c r="L29" s="158"/>
      <c r="M29" s="158"/>
      <c r="N29" s="51"/>
      <c r="O29" s="158"/>
      <c r="P29" s="158"/>
      <c r="Q29" s="109"/>
    </row>
    <row r="30" spans="1:56" s="107" customFormat="1" ht="12.75" x14ac:dyDescent="0.2">
      <c r="A30" s="105"/>
      <c r="B30" s="158"/>
      <c r="C30" s="159"/>
      <c r="D30" s="158"/>
      <c r="E30" s="213"/>
      <c r="F30" s="158"/>
      <c r="G30" s="158"/>
      <c r="H30" s="158"/>
      <c r="I30" s="158"/>
      <c r="J30" s="158"/>
      <c r="K30" s="158"/>
      <c r="L30" s="158"/>
      <c r="M30" s="158"/>
      <c r="N30" s="51"/>
      <c r="O30" s="158"/>
      <c r="P30" s="158"/>
      <c r="Q30" s="109"/>
    </row>
    <row r="31" spans="1:56" s="107" customFormat="1" ht="12.75" x14ac:dyDescent="0.2">
      <c r="A31" s="105"/>
      <c r="B31" s="213"/>
      <c r="C31" s="213"/>
      <c r="D31" s="213"/>
      <c r="E31" s="214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</row>
    <row r="32" spans="1:56" s="107" customFormat="1" x14ac:dyDescent="0.2">
      <c r="A32" s="105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</row>
    <row r="33" spans="1:1" s="107" customFormat="1" x14ac:dyDescent="0.2">
      <c r="A33" s="105"/>
    </row>
    <row r="34" spans="1:1" s="107" customFormat="1" x14ac:dyDescent="0.2">
      <c r="A34" s="105"/>
    </row>
    <row r="35" spans="1:1" s="107" customFormat="1" x14ac:dyDescent="0.2">
      <c r="A35" s="105"/>
    </row>
    <row r="36" spans="1:1" s="107" customFormat="1" x14ac:dyDescent="0.2">
      <c r="A36" s="105"/>
    </row>
    <row r="37" spans="1:1" s="107" customFormat="1" x14ac:dyDescent="0.2">
      <c r="A37" s="105"/>
    </row>
    <row r="38" spans="1:1" s="107" customFormat="1" x14ac:dyDescent="0.2">
      <c r="A38" s="105"/>
    </row>
    <row r="39" spans="1:1" s="107" customFormat="1" x14ac:dyDescent="0.2">
      <c r="A39" s="105"/>
    </row>
    <row r="40" spans="1:1" s="107" customFormat="1" x14ac:dyDescent="0.2">
      <c r="A40" s="105"/>
    </row>
    <row r="41" spans="1:1" s="107" customFormat="1" x14ac:dyDescent="0.2">
      <c r="A41" s="105"/>
    </row>
    <row r="42" spans="1:1" s="107" customFormat="1" x14ac:dyDescent="0.2">
      <c r="A42" s="105"/>
    </row>
    <row r="43" spans="1:1" s="107" customFormat="1" x14ac:dyDescent="0.2">
      <c r="A43" s="105"/>
    </row>
    <row r="44" spans="1:1" s="107" customFormat="1" x14ac:dyDescent="0.2">
      <c r="A44" s="105"/>
    </row>
    <row r="45" spans="1:1" s="107" customFormat="1" x14ac:dyDescent="0.2">
      <c r="A45" s="105"/>
    </row>
    <row r="46" spans="1:1" s="107" customFormat="1" x14ac:dyDescent="0.2">
      <c r="A46" s="105"/>
    </row>
    <row r="47" spans="1:1" s="107" customFormat="1" x14ac:dyDescent="0.2">
      <c r="A47" s="105"/>
    </row>
    <row r="48" spans="1:1" s="107" customFormat="1" x14ac:dyDescent="0.2">
      <c r="A48" s="105"/>
    </row>
    <row r="49" spans="1:1" s="107" customFormat="1" x14ac:dyDescent="0.2">
      <c r="A49" s="105"/>
    </row>
    <row r="50" spans="1:1" s="107" customFormat="1" x14ac:dyDescent="0.2">
      <c r="A50" s="105"/>
    </row>
    <row r="51" spans="1:1" s="107" customFormat="1" x14ac:dyDescent="0.2">
      <c r="A51" s="105"/>
    </row>
    <row r="52" spans="1:1" s="107" customFormat="1" x14ac:dyDescent="0.2">
      <c r="A52" s="105"/>
    </row>
    <row r="53" spans="1:1" s="107" customFormat="1" x14ac:dyDescent="0.2">
      <c r="A53" s="105"/>
    </row>
    <row r="54" spans="1:1" s="107" customFormat="1" x14ac:dyDescent="0.2">
      <c r="A54" s="105"/>
    </row>
    <row r="55" spans="1:1" s="107" customFormat="1" x14ac:dyDescent="0.2">
      <c r="A55" s="105"/>
    </row>
    <row r="56" spans="1:1" s="107" customFormat="1" x14ac:dyDescent="0.2">
      <c r="A56" s="105"/>
    </row>
    <row r="57" spans="1:1" s="107" customFormat="1" x14ac:dyDescent="0.2">
      <c r="A57" s="105"/>
    </row>
    <row r="58" spans="1:1" s="107" customFormat="1" x14ac:dyDescent="0.2">
      <c r="A58" s="105"/>
    </row>
    <row r="59" spans="1:1" s="107" customFormat="1" x14ac:dyDescent="0.2">
      <c r="A59" s="105"/>
    </row>
    <row r="60" spans="1:1" s="107" customFormat="1" x14ac:dyDescent="0.2">
      <c r="A60" s="105"/>
    </row>
    <row r="61" spans="1:1" s="107" customFormat="1" x14ac:dyDescent="0.2">
      <c r="A61" s="105"/>
    </row>
    <row r="62" spans="1:1" s="107" customFormat="1" x14ac:dyDescent="0.2">
      <c r="A62" s="105"/>
    </row>
    <row r="63" spans="1:1" s="107" customFormat="1" x14ac:dyDescent="0.2">
      <c r="A63" s="105"/>
    </row>
    <row r="64" spans="1:1" s="107" customFormat="1" x14ac:dyDescent="0.2">
      <c r="A64" s="105"/>
    </row>
    <row r="65" spans="1:1" s="107" customFormat="1" x14ac:dyDescent="0.2">
      <c r="A65" s="105"/>
    </row>
    <row r="66" spans="1:1" s="107" customFormat="1" x14ac:dyDescent="0.2">
      <c r="A66" s="105"/>
    </row>
    <row r="67" spans="1:1" s="107" customFormat="1" x14ac:dyDescent="0.2">
      <c r="A67" s="105"/>
    </row>
    <row r="68" spans="1:1" s="107" customFormat="1" x14ac:dyDescent="0.2">
      <c r="A68" s="105"/>
    </row>
    <row r="69" spans="1:1" s="107" customFormat="1" x14ac:dyDescent="0.2">
      <c r="A69" s="105"/>
    </row>
    <row r="70" spans="1:1" s="107" customFormat="1" x14ac:dyDescent="0.2">
      <c r="A70" s="105"/>
    </row>
    <row r="71" spans="1:1" s="107" customFormat="1" x14ac:dyDescent="0.2">
      <c r="A71" s="105"/>
    </row>
    <row r="72" spans="1:1" s="107" customFormat="1" x14ac:dyDescent="0.2">
      <c r="A72" s="105"/>
    </row>
    <row r="73" spans="1:1" s="107" customFormat="1" x14ac:dyDescent="0.2">
      <c r="A73" s="105"/>
    </row>
    <row r="74" spans="1:1" s="107" customFormat="1" x14ac:dyDescent="0.2">
      <c r="A74" s="105"/>
    </row>
    <row r="75" spans="1:1" s="107" customFormat="1" x14ac:dyDescent="0.2">
      <c r="A75" s="105"/>
    </row>
    <row r="76" spans="1:1" s="107" customFormat="1" x14ac:dyDescent="0.2">
      <c r="A76" s="105"/>
    </row>
    <row r="77" spans="1:1" s="107" customFormat="1" x14ac:dyDescent="0.2">
      <c r="A77" s="105"/>
    </row>
    <row r="78" spans="1:1" s="107" customFormat="1" x14ac:dyDescent="0.2">
      <c r="A78" s="105"/>
    </row>
    <row r="79" spans="1:1" s="107" customFormat="1" x14ac:dyDescent="0.2">
      <c r="A79" s="105"/>
    </row>
    <row r="80" spans="1:1" s="107" customFormat="1" x14ac:dyDescent="0.2">
      <c r="A80" s="105"/>
    </row>
    <row r="81" spans="1:1" s="107" customFormat="1" x14ac:dyDescent="0.2">
      <c r="A81" s="105"/>
    </row>
    <row r="82" spans="1:1" s="107" customFormat="1" x14ac:dyDescent="0.2">
      <c r="A82" s="105"/>
    </row>
    <row r="83" spans="1:1" s="107" customFormat="1" x14ac:dyDescent="0.2">
      <c r="A83" s="105"/>
    </row>
    <row r="84" spans="1:1" s="107" customFormat="1" x14ac:dyDescent="0.2">
      <c r="A84" s="105"/>
    </row>
    <row r="85" spans="1:1" s="107" customFormat="1" x14ac:dyDescent="0.2">
      <c r="A85" s="105"/>
    </row>
    <row r="86" spans="1:1" s="107" customFormat="1" x14ac:dyDescent="0.2">
      <c r="A86" s="105"/>
    </row>
    <row r="87" spans="1:1" s="107" customFormat="1" x14ac:dyDescent="0.2">
      <c r="A87" s="105"/>
    </row>
    <row r="88" spans="1:1" s="107" customFormat="1" x14ac:dyDescent="0.2">
      <c r="A88" s="105"/>
    </row>
    <row r="89" spans="1:1" s="107" customFormat="1" x14ac:dyDescent="0.2">
      <c r="A89" s="105"/>
    </row>
    <row r="90" spans="1:1" s="107" customFormat="1" x14ac:dyDescent="0.2">
      <c r="A90" s="105"/>
    </row>
    <row r="91" spans="1:1" s="107" customFormat="1" x14ac:dyDescent="0.2">
      <c r="A91" s="105"/>
    </row>
    <row r="92" spans="1:1" s="107" customFormat="1" x14ac:dyDescent="0.2">
      <c r="A92" s="105"/>
    </row>
    <row r="93" spans="1:1" s="107" customFormat="1" x14ac:dyDescent="0.2">
      <c r="A93" s="105"/>
    </row>
    <row r="94" spans="1:1" s="107" customFormat="1" x14ac:dyDescent="0.2">
      <c r="A94" s="105"/>
    </row>
    <row r="95" spans="1:1" s="107" customFormat="1" x14ac:dyDescent="0.2">
      <c r="A95" s="105"/>
    </row>
    <row r="96" spans="1:1" s="107" customFormat="1" x14ac:dyDescent="0.2">
      <c r="A96" s="105"/>
    </row>
    <row r="97" spans="1:1" s="107" customFormat="1" x14ac:dyDescent="0.2">
      <c r="A97" s="105"/>
    </row>
    <row r="98" spans="1:1" s="107" customFormat="1" x14ac:dyDescent="0.2">
      <c r="A98" s="105"/>
    </row>
    <row r="99" spans="1:1" s="107" customFormat="1" x14ac:dyDescent="0.2">
      <c r="A99" s="105"/>
    </row>
    <row r="100" spans="1:1" s="107" customFormat="1" x14ac:dyDescent="0.2">
      <c r="A100" s="105"/>
    </row>
    <row r="101" spans="1:1" s="107" customFormat="1" x14ac:dyDescent="0.2">
      <c r="A101" s="105"/>
    </row>
    <row r="102" spans="1:1" s="107" customFormat="1" x14ac:dyDescent="0.2">
      <c r="A102" s="105"/>
    </row>
    <row r="103" spans="1:1" s="107" customFormat="1" x14ac:dyDescent="0.2">
      <c r="A103" s="105"/>
    </row>
    <row r="104" spans="1:1" s="107" customFormat="1" x14ac:dyDescent="0.2">
      <c r="A104" s="105"/>
    </row>
    <row r="105" spans="1:1" s="107" customFormat="1" x14ac:dyDescent="0.2">
      <c r="A105" s="105"/>
    </row>
    <row r="106" spans="1:1" s="107" customFormat="1" x14ac:dyDescent="0.2">
      <c r="A106" s="105"/>
    </row>
    <row r="107" spans="1:1" s="107" customFormat="1" x14ac:dyDescent="0.2">
      <c r="A107" s="105"/>
    </row>
    <row r="108" spans="1:1" s="107" customFormat="1" x14ac:dyDescent="0.2">
      <c r="A108" s="105"/>
    </row>
    <row r="109" spans="1:1" s="107" customFormat="1" x14ac:dyDescent="0.2">
      <c r="A109" s="105"/>
    </row>
    <row r="110" spans="1:1" s="107" customFormat="1" x14ac:dyDescent="0.2">
      <c r="A110" s="105"/>
    </row>
    <row r="111" spans="1:1" s="107" customFormat="1" x14ac:dyDescent="0.2">
      <c r="A111" s="105"/>
    </row>
    <row r="112" spans="1:1" s="107" customFormat="1" x14ac:dyDescent="0.2">
      <c r="A112" s="105"/>
    </row>
    <row r="113" spans="1:1" s="107" customFormat="1" x14ac:dyDescent="0.2">
      <c r="A113" s="105"/>
    </row>
    <row r="114" spans="1:1" s="107" customFormat="1" x14ac:dyDescent="0.2">
      <c r="A114" s="105"/>
    </row>
    <row r="115" spans="1:1" s="107" customFormat="1" x14ac:dyDescent="0.2">
      <c r="A115" s="105"/>
    </row>
    <row r="116" spans="1:1" s="107" customFormat="1" x14ac:dyDescent="0.2">
      <c r="A116" s="105"/>
    </row>
    <row r="117" spans="1:1" s="107" customFormat="1" x14ac:dyDescent="0.2">
      <c r="A117" s="105"/>
    </row>
    <row r="118" spans="1:1" s="107" customFormat="1" x14ac:dyDescent="0.2">
      <c r="A118" s="105"/>
    </row>
    <row r="119" spans="1:1" s="107" customFormat="1" x14ac:dyDescent="0.2">
      <c r="A119" s="105"/>
    </row>
    <row r="120" spans="1:1" s="107" customFormat="1" x14ac:dyDescent="0.2">
      <c r="A120" s="105"/>
    </row>
    <row r="121" spans="1:1" s="107" customFormat="1" x14ac:dyDescent="0.2">
      <c r="A121" s="105"/>
    </row>
    <row r="122" spans="1:1" s="107" customFormat="1" x14ac:dyDescent="0.2">
      <c r="A122" s="105"/>
    </row>
    <row r="123" spans="1:1" s="107" customFormat="1" x14ac:dyDescent="0.2">
      <c r="A123" s="105"/>
    </row>
    <row r="124" spans="1:1" s="107" customFormat="1" x14ac:dyDescent="0.2">
      <c r="A124" s="105"/>
    </row>
    <row r="125" spans="1:1" s="107" customFormat="1" x14ac:dyDescent="0.2">
      <c r="A125" s="105"/>
    </row>
    <row r="126" spans="1:1" s="107" customFormat="1" x14ac:dyDescent="0.2">
      <c r="A126" s="105"/>
    </row>
    <row r="127" spans="1:1" s="107" customFormat="1" x14ac:dyDescent="0.2">
      <c r="A127" s="105"/>
    </row>
    <row r="128" spans="1:1" s="107" customFormat="1" x14ac:dyDescent="0.2">
      <c r="A128" s="105"/>
    </row>
    <row r="129" spans="1:1" s="107" customFormat="1" x14ac:dyDescent="0.2">
      <c r="A129" s="105"/>
    </row>
    <row r="130" spans="1:1" s="107" customFormat="1" x14ac:dyDescent="0.2">
      <c r="A130" s="105"/>
    </row>
    <row r="131" spans="1:1" s="107" customFormat="1" x14ac:dyDescent="0.2">
      <c r="A131" s="105"/>
    </row>
    <row r="132" spans="1:1" s="107" customFormat="1" x14ac:dyDescent="0.2">
      <c r="A132" s="105"/>
    </row>
    <row r="133" spans="1:1" s="107" customFormat="1" x14ac:dyDescent="0.2">
      <c r="A133" s="105"/>
    </row>
    <row r="134" spans="1:1" s="107" customFormat="1" x14ac:dyDescent="0.2">
      <c r="A134" s="105"/>
    </row>
    <row r="135" spans="1:1" s="107" customFormat="1" x14ac:dyDescent="0.2">
      <c r="A135" s="105"/>
    </row>
    <row r="136" spans="1:1" s="107" customFormat="1" x14ac:dyDescent="0.2">
      <c r="A136" s="105"/>
    </row>
    <row r="137" spans="1:1" s="107" customFormat="1" x14ac:dyDescent="0.2">
      <c r="A137" s="105"/>
    </row>
    <row r="138" spans="1:1" s="107" customFormat="1" x14ac:dyDescent="0.2">
      <c r="A138" s="105"/>
    </row>
    <row r="139" spans="1:1" s="107" customFormat="1" x14ac:dyDescent="0.2">
      <c r="A139" s="105"/>
    </row>
    <row r="140" spans="1:1" s="107" customFormat="1" x14ac:dyDescent="0.2">
      <c r="A140" s="105"/>
    </row>
    <row r="141" spans="1:1" s="107" customFormat="1" x14ac:dyDescent="0.2">
      <c r="A141" s="105"/>
    </row>
    <row r="142" spans="1:1" s="107" customFormat="1" x14ac:dyDescent="0.2">
      <c r="A142" s="105"/>
    </row>
    <row r="143" spans="1:1" s="107" customFormat="1" x14ac:dyDescent="0.2">
      <c r="A143" s="105"/>
    </row>
    <row r="144" spans="1:1" s="107" customFormat="1" x14ac:dyDescent="0.2">
      <c r="A144" s="105"/>
    </row>
    <row r="145" spans="1:1" s="107" customFormat="1" x14ac:dyDescent="0.2">
      <c r="A145" s="105"/>
    </row>
    <row r="146" spans="1:1" s="107" customFormat="1" x14ac:dyDescent="0.2">
      <c r="A146" s="105"/>
    </row>
    <row r="147" spans="1:1" s="107" customFormat="1" x14ac:dyDescent="0.2">
      <c r="A147" s="105"/>
    </row>
    <row r="148" spans="1:1" s="107" customFormat="1" x14ac:dyDescent="0.2">
      <c r="A148" s="105"/>
    </row>
    <row r="149" spans="1:1" s="107" customFormat="1" x14ac:dyDescent="0.2">
      <c r="A149" s="105"/>
    </row>
    <row r="150" spans="1:1" s="107" customFormat="1" x14ac:dyDescent="0.2">
      <c r="A150" s="105"/>
    </row>
    <row r="151" spans="1:1" s="107" customFormat="1" x14ac:dyDescent="0.2">
      <c r="A151" s="105"/>
    </row>
    <row r="152" spans="1:1" s="107" customFormat="1" x14ac:dyDescent="0.2">
      <c r="A152" s="105"/>
    </row>
    <row r="153" spans="1:1" s="107" customFormat="1" x14ac:dyDescent="0.2">
      <c r="A153" s="105"/>
    </row>
    <row r="154" spans="1:1" s="107" customFormat="1" x14ac:dyDescent="0.2">
      <c r="A154" s="105"/>
    </row>
    <row r="155" spans="1:1" s="107" customFormat="1" x14ac:dyDescent="0.2">
      <c r="A155" s="105"/>
    </row>
    <row r="156" spans="1:1" s="107" customFormat="1" x14ac:dyDescent="0.2">
      <c r="A156" s="105"/>
    </row>
    <row r="157" spans="1:1" s="107" customFormat="1" x14ac:dyDescent="0.2">
      <c r="A157" s="105"/>
    </row>
    <row r="158" spans="1:1" s="107" customFormat="1" x14ac:dyDescent="0.2">
      <c r="A158" s="105"/>
    </row>
    <row r="159" spans="1:1" s="107" customFormat="1" x14ac:dyDescent="0.2">
      <c r="A159" s="105"/>
    </row>
    <row r="160" spans="1:1" s="107" customFormat="1" x14ac:dyDescent="0.2">
      <c r="A160" s="105"/>
    </row>
    <row r="161" spans="1:1" s="107" customFormat="1" x14ac:dyDescent="0.2">
      <c r="A161" s="105"/>
    </row>
    <row r="162" spans="1:1" s="107" customFormat="1" x14ac:dyDescent="0.2">
      <c r="A162" s="105"/>
    </row>
    <row r="163" spans="1:1" s="107" customFormat="1" x14ac:dyDescent="0.2">
      <c r="A163" s="105"/>
    </row>
    <row r="164" spans="1:1" s="107" customFormat="1" x14ac:dyDescent="0.2">
      <c r="A164" s="105"/>
    </row>
    <row r="165" spans="1:1" s="107" customFormat="1" x14ac:dyDescent="0.2">
      <c r="A165" s="105"/>
    </row>
    <row r="166" spans="1:1" s="107" customFormat="1" x14ac:dyDescent="0.2">
      <c r="A166" s="105"/>
    </row>
    <row r="167" spans="1:1" s="107" customFormat="1" x14ac:dyDescent="0.2">
      <c r="A167" s="105"/>
    </row>
    <row r="168" spans="1:1" s="107" customFormat="1" x14ac:dyDescent="0.2">
      <c r="A168" s="105"/>
    </row>
    <row r="169" spans="1:1" s="107" customFormat="1" x14ac:dyDescent="0.2">
      <c r="A169" s="105"/>
    </row>
    <row r="170" spans="1:1" s="107" customFormat="1" x14ac:dyDescent="0.2">
      <c r="A170" s="105"/>
    </row>
    <row r="171" spans="1:1" s="107" customFormat="1" x14ac:dyDescent="0.2">
      <c r="A171" s="105"/>
    </row>
    <row r="172" spans="1:1" s="107" customFormat="1" x14ac:dyDescent="0.2">
      <c r="A172" s="105"/>
    </row>
    <row r="173" spans="1:1" s="107" customFormat="1" x14ac:dyDescent="0.2">
      <c r="A173" s="105"/>
    </row>
    <row r="174" spans="1:1" s="107" customFormat="1" x14ac:dyDescent="0.2">
      <c r="A174" s="105"/>
    </row>
    <row r="175" spans="1:1" s="107" customFormat="1" x14ac:dyDescent="0.2">
      <c r="A175" s="105"/>
    </row>
    <row r="176" spans="1:1" s="107" customFormat="1" x14ac:dyDescent="0.2">
      <c r="A176" s="105"/>
    </row>
    <row r="177" spans="1:1" s="107" customFormat="1" x14ac:dyDescent="0.2">
      <c r="A177" s="105"/>
    </row>
    <row r="178" spans="1:1" s="107" customFormat="1" x14ac:dyDescent="0.2">
      <c r="A178" s="105"/>
    </row>
    <row r="179" spans="1:1" s="107" customFormat="1" x14ac:dyDescent="0.2">
      <c r="A179" s="105"/>
    </row>
    <row r="180" spans="1:1" s="107" customFormat="1" x14ac:dyDescent="0.2">
      <c r="A180" s="105"/>
    </row>
    <row r="181" spans="1:1" s="107" customFormat="1" x14ac:dyDescent="0.2">
      <c r="A181" s="105"/>
    </row>
    <row r="182" spans="1:1" s="107" customFormat="1" x14ac:dyDescent="0.2">
      <c r="A182" s="105"/>
    </row>
    <row r="183" spans="1:1" s="107" customFormat="1" x14ac:dyDescent="0.2">
      <c r="A183" s="105"/>
    </row>
    <row r="184" spans="1:1" s="107" customFormat="1" x14ac:dyDescent="0.2">
      <c r="A184" s="105"/>
    </row>
    <row r="185" spans="1:1" s="107" customFormat="1" x14ac:dyDescent="0.2">
      <c r="A185" s="105"/>
    </row>
    <row r="186" spans="1:1" s="107" customFormat="1" x14ac:dyDescent="0.2">
      <c r="A186" s="105"/>
    </row>
    <row r="187" spans="1:1" s="107" customFormat="1" x14ac:dyDescent="0.2">
      <c r="A187" s="105"/>
    </row>
    <row r="188" spans="1:1" s="107" customFormat="1" x14ac:dyDescent="0.2">
      <c r="A188" s="105"/>
    </row>
    <row r="189" spans="1:1" s="107" customFormat="1" x14ac:dyDescent="0.2">
      <c r="A189" s="105"/>
    </row>
    <row r="190" spans="1:1" s="107" customFormat="1" x14ac:dyDescent="0.2">
      <c r="A190" s="105"/>
    </row>
    <row r="191" spans="1:1" s="107" customFormat="1" x14ac:dyDescent="0.2">
      <c r="A191" s="105"/>
    </row>
    <row r="192" spans="1:1" s="107" customFormat="1" x14ac:dyDescent="0.2">
      <c r="A192" s="105"/>
    </row>
    <row r="193" spans="1:1" s="107" customFormat="1" x14ac:dyDescent="0.2">
      <c r="A193" s="105"/>
    </row>
    <row r="194" spans="1:1" s="107" customFormat="1" x14ac:dyDescent="0.2">
      <c r="A194" s="105"/>
    </row>
    <row r="195" spans="1:1" s="107" customFormat="1" x14ac:dyDescent="0.2">
      <c r="A195" s="105"/>
    </row>
    <row r="196" spans="1:1" s="107" customFormat="1" x14ac:dyDescent="0.2">
      <c r="A196" s="105"/>
    </row>
    <row r="197" spans="1:1" s="107" customFormat="1" x14ac:dyDescent="0.2">
      <c r="A197" s="105"/>
    </row>
    <row r="198" spans="1:1" s="107" customFormat="1" x14ac:dyDescent="0.2">
      <c r="A198" s="105"/>
    </row>
    <row r="199" spans="1:1" s="107" customFormat="1" x14ac:dyDescent="0.2">
      <c r="A199" s="105"/>
    </row>
    <row r="200" spans="1:1" s="107" customFormat="1" x14ac:dyDescent="0.2">
      <c r="A200" s="105"/>
    </row>
    <row r="201" spans="1:1" s="107" customFormat="1" x14ac:dyDescent="0.2">
      <c r="A201" s="105"/>
    </row>
    <row r="202" spans="1:1" s="107" customFormat="1" x14ac:dyDescent="0.2">
      <c r="A202" s="105"/>
    </row>
    <row r="203" spans="1:1" s="107" customFormat="1" x14ac:dyDescent="0.2">
      <c r="A203" s="105"/>
    </row>
    <row r="204" spans="1:1" s="107" customFormat="1" x14ac:dyDescent="0.2">
      <c r="A204" s="105"/>
    </row>
    <row r="205" spans="1:1" s="107" customFormat="1" x14ac:dyDescent="0.2">
      <c r="A205" s="105"/>
    </row>
    <row r="206" spans="1:1" s="107" customFormat="1" x14ac:dyDescent="0.2">
      <c r="A206" s="105"/>
    </row>
    <row r="207" spans="1:1" s="107" customFormat="1" x14ac:dyDescent="0.2">
      <c r="A207" s="105"/>
    </row>
    <row r="208" spans="1:1" s="107" customFormat="1" x14ac:dyDescent="0.2">
      <c r="A208" s="105"/>
    </row>
    <row r="209" spans="1:1" s="107" customFormat="1" x14ac:dyDescent="0.2">
      <c r="A209" s="105"/>
    </row>
    <row r="210" spans="1:1" s="107" customFormat="1" x14ac:dyDescent="0.2">
      <c r="A210" s="105"/>
    </row>
    <row r="211" spans="1:1" s="107" customFormat="1" x14ac:dyDescent="0.2">
      <c r="A211" s="105"/>
    </row>
    <row r="212" spans="1:1" s="107" customFormat="1" x14ac:dyDescent="0.2">
      <c r="A212" s="105"/>
    </row>
    <row r="213" spans="1:1" s="107" customFormat="1" x14ac:dyDescent="0.2">
      <c r="A213" s="105"/>
    </row>
    <row r="214" spans="1:1" s="107" customFormat="1" x14ac:dyDescent="0.2">
      <c r="A214" s="105"/>
    </row>
    <row r="215" spans="1:1" s="107" customFormat="1" x14ac:dyDescent="0.2">
      <c r="A215" s="105"/>
    </row>
    <row r="216" spans="1:1" s="107" customFormat="1" x14ac:dyDescent="0.2">
      <c r="A216" s="105"/>
    </row>
    <row r="217" spans="1:1" s="107" customFormat="1" x14ac:dyDescent="0.2">
      <c r="A217" s="105"/>
    </row>
    <row r="218" spans="1:1" s="107" customFormat="1" x14ac:dyDescent="0.2">
      <c r="A218" s="105"/>
    </row>
    <row r="219" spans="1:1" s="107" customFormat="1" x14ac:dyDescent="0.2">
      <c r="A219" s="105"/>
    </row>
    <row r="220" spans="1:1" s="107" customFormat="1" x14ac:dyDescent="0.2">
      <c r="A220" s="105"/>
    </row>
    <row r="221" spans="1:1" s="107" customFormat="1" x14ac:dyDescent="0.2">
      <c r="A221" s="105"/>
    </row>
    <row r="222" spans="1:1" s="107" customFormat="1" x14ac:dyDescent="0.2">
      <c r="A222" s="105"/>
    </row>
    <row r="223" spans="1:1" s="107" customFormat="1" x14ac:dyDescent="0.2">
      <c r="A223" s="105"/>
    </row>
    <row r="224" spans="1:1" s="107" customFormat="1" x14ac:dyDescent="0.2">
      <c r="A224" s="105"/>
    </row>
    <row r="225" spans="1:1" s="107" customFormat="1" x14ac:dyDescent="0.2">
      <c r="A225" s="105"/>
    </row>
    <row r="226" spans="1:1" s="107" customFormat="1" x14ac:dyDescent="0.2">
      <c r="A226" s="105"/>
    </row>
    <row r="227" spans="1:1" s="107" customFormat="1" x14ac:dyDescent="0.2">
      <c r="A227" s="105"/>
    </row>
    <row r="228" spans="1:1" s="107" customFormat="1" x14ac:dyDescent="0.2">
      <c r="A228" s="105"/>
    </row>
    <row r="229" spans="1:1" s="107" customFormat="1" x14ac:dyDescent="0.2">
      <c r="A229" s="105"/>
    </row>
    <row r="230" spans="1:1" s="107" customFormat="1" x14ac:dyDescent="0.2">
      <c r="A230" s="105"/>
    </row>
    <row r="231" spans="1:1" s="107" customFormat="1" x14ac:dyDescent="0.2">
      <c r="A231" s="105"/>
    </row>
    <row r="232" spans="1:1" s="107" customFormat="1" x14ac:dyDescent="0.2">
      <c r="A232" s="105"/>
    </row>
    <row r="233" spans="1:1" s="107" customFormat="1" x14ac:dyDescent="0.2">
      <c r="A233" s="105"/>
    </row>
    <row r="234" spans="1:1" s="107" customFormat="1" x14ac:dyDescent="0.2">
      <c r="A234" s="105"/>
    </row>
    <row r="235" spans="1:1" s="107" customFormat="1" x14ac:dyDescent="0.2">
      <c r="A235" s="105"/>
    </row>
    <row r="236" spans="1:1" s="107" customFormat="1" x14ac:dyDescent="0.2">
      <c r="A236" s="105"/>
    </row>
    <row r="237" spans="1:1" s="107" customFormat="1" x14ac:dyDescent="0.2">
      <c r="A237" s="105"/>
    </row>
    <row r="238" spans="1:1" s="107" customFormat="1" x14ac:dyDescent="0.2">
      <c r="A238" s="105"/>
    </row>
    <row r="239" spans="1:1" s="107" customFormat="1" x14ac:dyDescent="0.2">
      <c r="A239" s="105"/>
    </row>
    <row r="240" spans="1:1" s="107" customFormat="1" x14ac:dyDescent="0.2">
      <c r="A240" s="105"/>
    </row>
    <row r="241" spans="1:1" s="107" customFormat="1" x14ac:dyDescent="0.2">
      <c r="A241" s="105"/>
    </row>
    <row r="242" spans="1:1" s="107" customFormat="1" x14ac:dyDescent="0.2">
      <c r="A242" s="105"/>
    </row>
    <row r="243" spans="1:1" s="107" customFormat="1" x14ac:dyDescent="0.2">
      <c r="A243" s="105"/>
    </row>
    <row r="244" spans="1:1" s="107" customFormat="1" x14ac:dyDescent="0.2">
      <c r="A244" s="105"/>
    </row>
    <row r="245" spans="1:1" s="107" customFormat="1" x14ac:dyDescent="0.2">
      <c r="A245" s="105"/>
    </row>
    <row r="246" spans="1:1" s="107" customFormat="1" x14ac:dyDescent="0.2">
      <c r="A246" s="105"/>
    </row>
    <row r="247" spans="1:1" s="107" customFormat="1" x14ac:dyDescent="0.2">
      <c r="A247" s="105"/>
    </row>
    <row r="248" spans="1:1" s="107" customFormat="1" x14ac:dyDescent="0.2">
      <c r="A248" s="105"/>
    </row>
    <row r="249" spans="1:1" s="107" customFormat="1" x14ac:dyDescent="0.2">
      <c r="A249" s="105"/>
    </row>
    <row r="250" spans="1:1" s="107" customFormat="1" x14ac:dyDescent="0.2">
      <c r="A250" s="105"/>
    </row>
    <row r="251" spans="1:1" s="107" customFormat="1" x14ac:dyDescent="0.2">
      <c r="A251" s="105"/>
    </row>
    <row r="252" spans="1:1" s="107" customFormat="1" x14ac:dyDescent="0.2">
      <c r="A252" s="105"/>
    </row>
    <row r="253" spans="1:1" s="107" customFormat="1" x14ac:dyDescent="0.2">
      <c r="A253" s="105"/>
    </row>
    <row r="254" spans="1:1" s="107" customFormat="1" x14ac:dyDescent="0.2">
      <c r="A254" s="105"/>
    </row>
    <row r="255" spans="1:1" s="107" customFormat="1" x14ac:dyDescent="0.2">
      <c r="A255" s="105"/>
    </row>
    <row r="256" spans="1:1" s="107" customFormat="1" x14ac:dyDescent="0.2">
      <c r="A256" s="105"/>
    </row>
    <row r="257" spans="1:1" s="107" customFormat="1" x14ac:dyDescent="0.2">
      <c r="A257" s="105"/>
    </row>
    <row r="258" spans="1:1" s="107" customFormat="1" x14ac:dyDescent="0.2">
      <c r="A258" s="105"/>
    </row>
    <row r="259" spans="1:1" s="107" customFormat="1" x14ac:dyDescent="0.2">
      <c r="A259" s="105"/>
    </row>
    <row r="260" spans="1:1" s="107" customFormat="1" x14ac:dyDescent="0.2">
      <c r="A260" s="105"/>
    </row>
  </sheetData>
  <mergeCells count="19">
    <mergeCell ref="B5:P5"/>
    <mergeCell ref="B14:P14"/>
    <mergeCell ref="B16:P16"/>
    <mergeCell ref="B17:B18"/>
    <mergeCell ref="C17:C18"/>
    <mergeCell ref="D17:D18"/>
    <mergeCell ref="E17:E18"/>
    <mergeCell ref="F17:F18"/>
    <mergeCell ref="G17:G18"/>
    <mergeCell ref="H17:H18"/>
    <mergeCell ref="I17:L17"/>
    <mergeCell ref="M17:P17"/>
    <mergeCell ref="B22:F23"/>
    <mergeCell ref="G22:G23"/>
    <mergeCell ref="J26:P26"/>
    <mergeCell ref="G28:P28"/>
    <mergeCell ref="I23:L23"/>
    <mergeCell ref="O23:P23"/>
    <mergeCell ref="H22:H23"/>
  </mergeCells>
  <phoneticPr fontId="0" type="noConversion"/>
  <pageMargins left="0.55118110236220474" right="0.47244094488188981" top="0.51181102362204722" bottom="0.70866141732283472" header="0.15748031496062992" footer="0.19685039370078741"/>
  <pageSetup paperSize="9" scale="93" orientation="portrait" r:id="rId1"/>
  <headerFooter alignWithMargins="0">
    <oddFooter>&amp;LF 83.07/Ed.07_F04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C13" sqref="C13"/>
    </sheetView>
  </sheetViews>
  <sheetFormatPr defaultRowHeight="12.75" x14ac:dyDescent="0.2"/>
  <cols>
    <col min="7" max="7" width="15.7109375" customWidth="1"/>
    <col min="11" max="11" width="7.28515625" customWidth="1"/>
  </cols>
  <sheetData>
    <row r="1" spans="1:14" ht="15" x14ac:dyDescent="0.2">
      <c r="A1" s="36" t="s">
        <v>108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</row>
    <row r="2" spans="1:14" ht="15" x14ac:dyDescent="0.2">
      <c r="A2" s="36" t="s">
        <v>97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 t="s">
        <v>60</v>
      </c>
      <c r="M2" s="315"/>
      <c r="N2" s="315"/>
    </row>
    <row r="3" spans="1:14" ht="15" x14ac:dyDescent="0.2">
      <c r="A3" s="77" t="s">
        <v>145</v>
      </c>
      <c r="B3" s="315"/>
      <c r="C3" s="315"/>
      <c r="D3" s="315"/>
      <c r="E3" s="315"/>
      <c r="F3" s="315"/>
      <c r="G3" s="585" t="s">
        <v>109</v>
      </c>
      <c r="H3" s="586"/>
      <c r="I3" s="586"/>
      <c r="J3" s="586"/>
      <c r="K3" s="586"/>
      <c r="L3" s="586"/>
      <c r="M3" s="586"/>
      <c r="N3" s="586"/>
    </row>
    <row r="4" spans="1:14" ht="15" x14ac:dyDescent="0.2">
      <c r="A4" s="77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</row>
    <row r="5" spans="1:14" ht="15" x14ac:dyDescent="0.2">
      <c r="A5" s="77"/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</row>
    <row r="6" spans="1:14" ht="15" x14ac:dyDescent="0.2">
      <c r="A6" s="77"/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</row>
    <row r="7" spans="1:14" ht="15" x14ac:dyDescent="0.2">
      <c r="A7" s="77"/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</row>
    <row r="8" spans="1:14" ht="15.75" x14ac:dyDescent="0.2">
      <c r="A8" s="515" t="s">
        <v>18</v>
      </c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</row>
    <row r="9" spans="1:14" x14ac:dyDescent="0.2">
      <c r="A9" s="92" t="s">
        <v>141</v>
      </c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316" t="s">
        <v>142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2" spans="1:14" x14ac:dyDescent="0.2">
      <c r="A12" s="587" t="s">
        <v>110</v>
      </c>
      <c r="B12" s="587"/>
      <c r="C12" s="587"/>
      <c r="D12" s="587"/>
      <c r="E12" s="587"/>
      <c r="F12" s="587"/>
      <c r="G12" s="587"/>
      <c r="H12" s="587"/>
      <c r="I12" s="587"/>
      <c r="J12" s="587"/>
      <c r="K12" s="587"/>
      <c r="L12" s="587"/>
      <c r="M12" s="587"/>
      <c r="N12" s="587"/>
    </row>
    <row r="13" spans="1:14" ht="13.5" thickBot="1" x14ac:dyDescent="0.25"/>
    <row r="14" spans="1:14" ht="13.5" thickBot="1" x14ac:dyDescent="0.25">
      <c r="A14" s="588" t="s">
        <v>111</v>
      </c>
      <c r="B14" s="589"/>
      <c r="C14" s="589"/>
      <c r="D14" s="589"/>
      <c r="E14" s="589"/>
      <c r="F14" s="589"/>
      <c r="G14" s="590"/>
      <c r="H14" s="589" t="s">
        <v>112</v>
      </c>
      <c r="I14" s="589"/>
      <c r="J14" s="589"/>
      <c r="K14" s="589"/>
      <c r="L14" s="589"/>
      <c r="M14" s="589"/>
      <c r="N14" s="590"/>
    </row>
    <row r="15" spans="1:14" ht="18.399999999999999" customHeight="1" x14ac:dyDescent="0.2">
      <c r="A15" s="575"/>
      <c r="B15" s="576"/>
      <c r="C15" s="576"/>
      <c r="D15" s="576"/>
      <c r="E15" s="576"/>
      <c r="F15" s="576"/>
      <c r="G15" s="577"/>
      <c r="H15" s="575"/>
      <c r="I15" s="576"/>
      <c r="J15" s="576"/>
      <c r="K15" s="576"/>
      <c r="L15" s="576"/>
      <c r="M15" s="576"/>
      <c r="N15" s="577"/>
    </row>
    <row r="16" spans="1:14" ht="18.399999999999999" customHeight="1" x14ac:dyDescent="0.2">
      <c r="A16" s="578"/>
      <c r="B16" s="579"/>
      <c r="C16" s="579"/>
      <c r="D16" s="579"/>
      <c r="E16" s="579"/>
      <c r="F16" s="579"/>
      <c r="G16" s="580"/>
      <c r="H16" s="578"/>
      <c r="I16" s="584"/>
      <c r="J16" s="584"/>
      <c r="K16" s="584"/>
      <c r="L16" s="584"/>
      <c r="M16" s="584"/>
      <c r="N16" s="580"/>
    </row>
    <row r="17" spans="1:14" ht="18.399999999999999" customHeight="1" x14ac:dyDescent="0.2">
      <c r="A17" s="578"/>
      <c r="B17" s="579"/>
      <c r="C17" s="579"/>
      <c r="D17" s="579"/>
      <c r="E17" s="579"/>
      <c r="F17" s="579"/>
      <c r="G17" s="580"/>
      <c r="H17" s="578"/>
      <c r="I17" s="584"/>
      <c r="J17" s="584"/>
      <c r="K17" s="584"/>
      <c r="L17" s="584"/>
      <c r="M17" s="584"/>
      <c r="N17" s="580"/>
    </row>
    <row r="18" spans="1:14" ht="18.399999999999999" customHeight="1" x14ac:dyDescent="0.2">
      <c r="A18" s="578"/>
      <c r="B18" s="579"/>
      <c r="C18" s="579"/>
      <c r="D18" s="579"/>
      <c r="E18" s="579"/>
      <c r="F18" s="579"/>
      <c r="G18" s="580"/>
      <c r="H18" s="578"/>
      <c r="I18" s="584"/>
      <c r="J18" s="584"/>
      <c r="K18" s="584"/>
      <c r="L18" s="584"/>
      <c r="M18" s="584"/>
      <c r="N18" s="580"/>
    </row>
    <row r="19" spans="1:14" ht="18.399999999999999" customHeight="1" x14ac:dyDescent="0.2">
      <c r="A19" s="578"/>
      <c r="B19" s="579"/>
      <c r="C19" s="579"/>
      <c r="D19" s="579"/>
      <c r="E19" s="579"/>
      <c r="F19" s="579"/>
      <c r="G19" s="580"/>
      <c r="H19" s="578"/>
      <c r="I19" s="584"/>
      <c r="J19" s="584"/>
      <c r="K19" s="584"/>
      <c r="L19" s="584"/>
      <c r="M19" s="584"/>
      <c r="N19" s="580"/>
    </row>
    <row r="20" spans="1:14" ht="18.399999999999999" customHeight="1" x14ac:dyDescent="0.2">
      <c r="A20" s="578"/>
      <c r="B20" s="579"/>
      <c r="C20" s="579"/>
      <c r="D20" s="579"/>
      <c r="E20" s="579"/>
      <c r="F20" s="579"/>
      <c r="G20" s="580"/>
      <c r="H20" s="578"/>
      <c r="I20" s="584"/>
      <c r="J20" s="584"/>
      <c r="K20" s="584"/>
      <c r="L20" s="584"/>
      <c r="M20" s="584"/>
      <c r="N20" s="580"/>
    </row>
    <row r="21" spans="1:14" ht="18.399999999999999" customHeight="1" x14ac:dyDescent="0.2">
      <c r="A21" s="578"/>
      <c r="B21" s="579"/>
      <c r="C21" s="579"/>
      <c r="D21" s="579"/>
      <c r="E21" s="579"/>
      <c r="F21" s="579"/>
      <c r="G21" s="580"/>
      <c r="H21" s="578"/>
      <c r="I21" s="584"/>
      <c r="J21" s="584"/>
      <c r="K21" s="584"/>
      <c r="L21" s="584"/>
      <c r="M21" s="584"/>
      <c r="N21" s="580"/>
    </row>
    <row r="22" spans="1:14" ht="18.399999999999999" customHeight="1" x14ac:dyDescent="0.2">
      <c r="A22" s="578"/>
      <c r="B22" s="579"/>
      <c r="C22" s="579"/>
      <c r="D22" s="579"/>
      <c r="E22" s="579"/>
      <c r="F22" s="579"/>
      <c r="G22" s="580"/>
      <c r="H22" s="578"/>
      <c r="I22" s="584"/>
      <c r="J22" s="584"/>
      <c r="K22" s="584"/>
      <c r="L22" s="584"/>
      <c r="M22" s="584"/>
      <c r="N22" s="580"/>
    </row>
    <row r="23" spans="1:14" ht="18.399999999999999" customHeight="1" x14ac:dyDescent="0.2">
      <c r="A23" s="578"/>
      <c r="B23" s="579"/>
      <c r="C23" s="579"/>
      <c r="D23" s="579"/>
      <c r="E23" s="579"/>
      <c r="F23" s="579"/>
      <c r="G23" s="580"/>
      <c r="H23" s="578"/>
      <c r="I23" s="584"/>
      <c r="J23" s="584"/>
      <c r="K23" s="584"/>
      <c r="L23" s="584"/>
      <c r="M23" s="584"/>
      <c r="N23" s="580"/>
    </row>
    <row r="24" spans="1:14" ht="18.399999999999999" customHeight="1" thickBot="1" x14ac:dyDescent="0.25">
      <c r="A24" s="581"/>
      <c r="B24" s="582"/>
      <c r="C24" s="582"/>
      <c r="D24" s="582"/>
      <c r="E24" s="582"/>
      <c r="F24" s="582"/>
      <c r="G24" s="583"/>
      <c r="H24" s="581"/>
      <c r="I24" s="582"/>
      <c r="J24" s="582"/>
      <c r="K24" s="582"/>
      <c r="L24" s="582"/>
      <c r="M24" s="582"/>
      <c r="N24" s="583"/>
    </row>
    <row r="25" spans="1:14" x14ac:dyDescent="0.2">
      <c r="A25" t="s">
        <v>113</v>
      </c>
    </row>
    <row r="28" spans="1:14" x14ac:dyDescent="0.2">
      <c r="B28" s="317" t="s">
        <v>61</v>
      </c>
      <c r="F28" s="318"/>
      <c r="G28" s="318"/>
      <c r="H28" s="318"/>
      <c r="K28" s="78" t="s">
        <v>92</v>
      </c>
      <c r="M28" s="51"/>
      <c r="N28" s="318"/>
    </row>
    <row r="29" spans="1:14" x14ac:dyDescent="0.2">
      <c r="B29" s="319"/>
      <c r="G29" s="320"/>
      <c r="J29" s="216"/>
      <c r="K29" s="319"/>
    </row>
  </sheetData>
  <mergeCells count="7">
    <mergeCell ref="A15:G24"/>
    <mergeCell ref="H15:N24"/>
    <mergeCell ref="G3:N3"/>
    <mergeCell ref="A8:N8"/>
    <mergeCell ref="A12:N12"/>
    <mergeCell ref="A14:G14"/>
    <mergeCell ref="H14:N1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&amp;LF 83.07/Ed.07_F04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Pagina1</vt:lpstr>
      <vt:lpstr>Statistica</vt:lpstr>
      <vt:lpstr>AN I</vt:lpstr>
      <vt:lpstr>AN IIII</vt:lpstr>
      <vt:lpstr>Licenta</vt:lpstr>
      <vt:lpstr>Competente</vt:lpstr>
      <vt:lpstr>'AN I'!Print_Area</vt:lpstr>
      <vt:lpstr>'AN IIII'!Print_Area</vt:lpstr>
      <vt:lpstr>Licenta!Print_Area</vt:lpstr>
      <vt:lpstr>Pagina1!Print_Area</vt:lpstr>
      <vt:lpstr>Statistica!Print_Area</vt:lpstr>
    </vt:vector>
  </TitlesOfParts>
  <Company>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CCC</dc:creator>
  <cp:lastModifiedBy>Radu_C</cp:lastModifiedBy>
  <cp:lastPrinted>2025-09-23T09:26:26Z</cp:lastPrinted>
  <dcterms:created xsi:type="dcterms:W3CDTF">2006-02-02T15:07:42Z</dcterms:created>
  <dcterms:modified xsi:type="dcterms:W3CDTF">2025-09-25T06:49:29Z</dcterms:modified>
</cp:coreProperties>
</file>